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xml" ContentType="application/vnd.openxmlformats-officedocument.drawingml.chart+xml"/>
  <Override PartName="/xl/charts/chart35.xml" ContentType="application/vnd.openxmlformats-officedocument.drawingml.chart+xml"/>
  <Override PartName="/xl/charts/chart2.xml" ContentType="application/vnd.openxmlformats-officedocument.drawingml.chart+xml"/>
  <Override PartName="/xl/charts/chart36.xml" ContentType="application/vnd.openxmlformats-officedocument.drawingml.chart+xml"/>
  <Override PartName="/xl/charts/chart9.xml" ContentType="application/vnd.openxmlformats-officedocument.drawingml.chart+xml"/>
  <Override PartName="/xl/charts/chart43.xml" ContentType="application/vnd.openxmlformats-officedocument.drawingml.chart+xml"/>
  <Override PartName="/xl/charts/chart40.xml" ContentType="application/vnd.openxmlformats-officedocument.drawingml.chart+xml"/>
  <Override PartName="/xl/charts/chart6.xml" ContentType="application/vnd.openxmlformats-officedocument.drawingml.chart+xml"/>
  <Override PartName="/xl/charts/chart41.xml" ContentType="application/vnd.openxmlformats-officedocument.drawingml.chart+xml"/>
  <Override PartName="/xl/charts/chart7.xml" ContentType="application/vnd.openxmlformats-officedocument.drawingml.chart+xml"/>
  <Override PartName="/xl/charts/chart30.xml" ContentType="application/vnd.openxmlformats-officedocument.drawingml.chart+xml"/>
  <Override PartName="/xl/charts/chart42.xml" ContentType="application/vnd.openxmlformats-officedocument.drawingml.chart+xml"/>
  <Override PartName="/xl/charts/chart8.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44.xml" ContentType="application/vnd.openxmlformats-officedocument.drawingml.chart+xml"/>
  <Override PartName="/xl/charts/chart33.xml" ContentType="application/vnd.openxmlformats-officedocument.drawingml.chart+xml"/>
  <Override PartName="/xl/charts/chart45.xml" ContentType="application/vnd.openxmlformats-officedocument.drawingml.chart+xml"/>
  <Override PartName="/xl/charts/chart34.xml" ContentType="application/vnd.openxmlformats-officedocument.drawingml.chart+xml"/>
  <Override PartName="/xl/charts/chart46.xml" ContentType="application/vnd.openxmlformats-officedocument.drawingml.chart+xml"/>
  <Override PartName="/xl/charts/chart13.xml" ContentType="application/vnd.openxmlformats-officedocument.drawingml.chart+xml"/>
  <Override PartName="/xl/charts/chart11.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12.xml" ContentType="application/vnd.openxmlformats-officedocument.drawingml.chart+xml"/>
  <Override PartName="/xl/charts/chart10.xml" ContentType="application/vnd.openxmlformats-officedocument.drawingml.chart+xml"/>
  <Override PartName="/xl/charts/chart47.xml" ContentType="application/vnd.openxmlformats-officedocument.drawingml.chart+xml"/>
  <Override PartName="/xl/charts/chart39.xml" ContentType="application/vnd.openxmlformats-officedocument.drawingml.chart+xml"/>
  <Override PartName="/xl/charts/chart5.xml" ContentType="application/vnd.openxmlformats-officedocument.drawingml.chart+xml"/>
  <Override PartName="/xl/charts/chart38.xml" ContentType="application/vnd.openxmlformats-officedocument.drawingml.chart+xml"/>
  <Override PartName="/xl/charts/chart4.xml" ContentType="application/vnd.openxmlformats-officedocument.drawingml.chart+xml"/>
  <Override PartName="/xl/charts/chart37.xml" ContentType="application/vnd.openxmlformats-officedocument.drawingml.chart+xml"/>
  <Override PartName="/xl/charts/chart3.xml" ContentType="application/vnd.openxmlformats-officedocument.drawingml.chart+xml"/>
  <Override PartName="/xl/_rels/workbook.xml.rels" ContentType="application/vnd.openxmlformats-package.relationship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jpeg" ContentType="image/jpeg"/>
  <Override PartName="/xl/tables/table9.xml" ContentType="application/vnd.openxmlformats-officedocument.spreadsheetml.table+xml"/>
  <Override PartName="/xl/tables/table11.xml" ContentType="application/vnd.openxmlformats-officedocument.spreadsheetml.table+xml"/>
  <Override PartName="/xl/tables/table16.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7.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1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2.xml" ContentType="application/vnd.openxmlformats-officedocument.spreadsheetml.table+xml"/>
  <Override PartName="/xl/tables/table6.xml" ContentType="application/vnd.openxmlformats-officedocument.spreadsheetml.table+xml"/>
  <Override PartName="/xl/tables/table13.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false" xWindow="0" yWindow="0" windowWidth="16384" windowHeight="8192" tabRatio="600" firstSheet="0" activeTab="0"/>
  </bookViews>
  <sheets>
    <sheet name="Main" sheetId="1" state="visible" r:id="rId3"/>
    <sheet name="PersonalInfo" sheetId="2" state="visible" r:id="rId4"/>
    <sheet name="EducWork" sheetId="3" state="visible" r:id="rId5"/>
    <sheet name="Relation" sheetId="4" state="visible" r:id="rId6"/>
    <sheet name="Charges" sheetId="5" state="visible" r:id="rId7"/>
    <sheet name="CriminalRelation" sheetId="6" state="visible" r:id="rId8"/>
    <sheet name="Property" sheetId="7" state="visible" r:id="rId9"/>
    <sheet name="CheckingReport" sheetId="8" state="visible" r:id="rId10"/>
    <sheet name="ForChecking" sheetId="9" state="hidden" r:id="rId11"/>
    <sheet name="ForExtract" sheetId="10" state="hidden" r:id="rId12"/>
    <sheet name="Templates" sheetId="11" state="hidden" r:id="rId13"/>
    <sheet name="Lists" sheetId="12" state="hidden" r:id="rId14"/>
  </sheets>
  <definedNames>
    <definedName function="false" hidden="false" localSheetId="9" name="_xlnm.Print_Area" vbProcedure="false">ForExtract!$D$9:$J$17</definedName>
    <definedName function="false" hidden="false" name="ChargesQ1" vbProcedure="false">Charges!$K$16</definedName>
    <definedName function="false" hidden="false" name="ChargesQ1_1_End" vbProcedure="false">Charges!$F$23</definedName>
    <definedName function="false" hidden="false" name="ChargesQ1_1_Field" vbProcedure="false">Templates!$DC$4:$DC$8</definedName>
    <definedName function="false" hidden="false" name="ChargesQ1_1_Full" vbProcedure="false">Templates!$CY$4:$DC$8</definedName>
    <definedName function="false" hidden="false" name="ChargesQ1_1_Start" vbProcedure="false">Charges!$F$18</definedName>
    <definedName function="false" hidden="false" name="ChargesQ1_2_End" vbProcedure="false">Charges!$F$29</definedName>
    <definedName function="false" hidden="false" name="ChargesQ1_2_Field" vbProcedure="false">Templates!$DJ$4:$DJ$7</definedName>
    <definedName function="false" hidden="false" name="ChargesQ1_2_Full" vbProcedure="false">Templates!$DF$4:$DJ$7</definedName>
    <definedName function="false" hidden="false" name="ChargesQ1_2_Start" vbProcedure="false">Charges!$F$25</definedName>
    <definedName function="false" hidden="false" name="ChargesQ2" vbProcedure="false">Charges!$K$30</definedName>
    <definedName function="false" hidden="false" name="ChargesQ2_1_End" vbProcedure="false">Charges!$F$37</definedName>
    <definedName function="false" hidden="false" name="ChargesQ2_1_Field" vbProcedure="false">Templates!$DQ$4:$DQ$8</definedName>
    <definedName function="false" hidden="false" name="ChargesQ2_1_Full" vbProcedure="false">Templates!$DM$4:$DQ$8</definedName>
    <definedName function="false" hidden="false" name="ChargesQ2_1_Start" vbProcedure="false">Charges!$F$32</definedName>
    <definedName function="false" hidden="false" name="ChargesQ2_2_End" vbProcedure="false">Charges!$F$44</definedName>
    <definedName function="false" hidden="false" name="ChargesQ2_2_Field" vbProcedure="false">Templates!$DX$4:$DX$8</definedName>
    <definedName function="false" hidden="false" name="ChargesQ2_2_Full" vbProcedure="false">Templates!$DT$4:$DX$8</definedName>
    <definedName function="false" hidden="false" name="ChargesQ2_2_Start" vbProcedure="false">Charges!$F$39</definedName>
    <definedName function="false" hidden="false" name="ChargesQ3" vbProcedure="false">Charges!$K$45</definedName>
    <definedName function="false" hidden="false" name="ChargesQ3_1_End" vbProcedure="false">Charges!$F$51</definedName>
    <definedName function="false" hidden="false" name="ChargesQ3_1_Field" vbProcedure="false">Templates!$EE$4:$EE$7</definedName>
    <definedName function="false" hidden="false" name="ChargesQ3_1_Full" vbProcedure="false">Templates!$EA$4:$EE$7</definedName>
    <definedName function="false" hidden="false" name="ChargesQ3_1_Start" vbProcedure="false">Charges!$F$47</definedName>
    <definedName function="false" hidden="false" name="ChargesQ3_2" vbProcedure="false">Charges!$K$52</definedName>
    <definedName function="false" hidden="false" name="ChargesQ3_3_End" vbProcedure="false">Charges!$F$60</definedName>
    <definedName function="false" hidden="false" name="ChargesQ3_3_Field" vbProcedure="false">Templates!$EL$4:$EL$9</definedName>
    <definedName function="false" hidden="false" name="ChargesQ3_3_Full" vbProcedure="false">Templates!$EH$4:$EL$9</definedName>
    <definedName function="false" hidden="false" name="ChargesQ3_3_Start" vbProcedure="false">Charges!$F$54</definedName>
    <definedName function="false" hidden="false" name="ChargesQ4" vbProcedure="false">Charges!$K$61</definedName>
    <definedName function="false" hidden="false" name="ChargesQ4_1_End" vbProcedure="false">Charges!$F$69</definedName>
    <definedName function="false" hidden="false" name="ChargesQ4_1_Field" vbProcedure="false">Templates!$ES$4:$ES$9</definedName>
    <definedName function="false" hidden="false" name="ChargesQ4_1_Full" vbProcedure="false">Templates!$EO$4:$ES$9</definedName>
    <definedName function="false" hidden="false" name="ChargesQ4_1_Start" vbProcedure="false">Charges!$F$63</definedName>
    <definedName function="false" hidden="false" name="ChargesQ4_2_End" vbProcedure="false">Charges!$E$74</definedName>
    <definedName function="false" hidden="false" name="ChargesQ4_2_Start" vbProcedure="false">Charges!$E$71</definedName>
    <definedName function="false" hidden="false" name="ChargesQ5" vbProcedure="false">Charges!$K$75</definedName>
    <definedName function="false" hidden="false" name="ChargesQ5_1_End" vbProcedure="false">Charges!$F$81</definedName>
    <definedName function="false" hidden="false" name="ChargesQ5_1_Field" vbProcedure="false">Templates!$EZ$4:$EZ$7</definedName>
    <definedName function="false" hidden="false" name="ChargesQ5_1_Full" vbProcedure="false">Templates!$EV$4:$EZ$7</definedName>
    <definedName function="false" hidden="false" name="ChargesQ5_1_Start" vbProcedure="false">Charges!$F$77</definedName>
    <definedName function="false" hidden="false" name="ChargesQ5_2_End" vbProcedure="false">Charges!$E$86</definedName>
    <definedName function="false" hidden="false" name="ChargesQ5_2_Start" vbProcedure="false">Charges!$E$83</definedName>
    <definedName function="false" hidden="false" name="ChargesQ6" vbProcedure="false">Charges!$K$87</definedName>
    <definedName function="false" hidden="false" name="ChargesQ6_1_End" vbProcedure="false">Charges!$F$95</definedName>
    <definedName function="false" hidden="false" name="ChargesQ6_1_Field" vbProcedure="false">Templates!$FG$4:$FG$9</definedName>
    <definedName function="false" hidden="false" name="ChargesQ6_1_Full" vbProcedure="false">Templates!$FC$4:$FG$9</definedName>
    <definedName function="false" hidden="false" name="ChargesQ6_1_Start" vbProcedure="false">Charges!$F$89</definedName>
    <definedName function="false" hidden="false" name="ChargesQ6_2_End" vbProcedure="false">Charges!$E$100</definedName>
    <definedName function="false" hidden="false" name="ChargesQ6_2_Start" vbProcedure="false">Charges!$E$97</definedName>
    <definedName function="false" hidden="false" name="CheckingCalcSection1" vbProcedure="false">ForChecking!$X$7</definedName>
    <definedName function="false" hidden="false" name="CheckingCalcSection2" vbProcedure="false">ForChecking!$Z$7</definedName>
    <definedName function="false" hidden="false" name="CheckingCalcSection3" vbProcedure="false">ForChecking!$AB$7</definedName>
    <definedName function="false" hidden="false" name="CheckingCalcSection4" vbProcedure="false">ForChecking!$AD$7</definedName>
    <definedName function="false" hidden="false" name="CheckingCalcSection5" vbProcedure="false">ForChecking!$AF$7</definedName>
    <definedName function="false" hidden="false" name="CheckingCalcSection6" vbProcedure="false">ForChecking!$AH$7</definedName>
    <definedName function="false" hidden="false" name="CriminalRelationQ1" vbProcedure="false">CriminalRelation!$K$16</definedName>
    <definedName function="false" hidden="false" name="CriminalRelationQ1_1_End" vbProcedure="false">CriminalRelation!$F$23</definedName>
    <definedName function="false" hidden="false" name="CriminalRelationQ1_1_Rows" vbProcedure="false">CriminalRelation!$E$19:$E$22</definedName>
    <definedName function="false" hidden="false" name="CriminalRelationQ1_1_Start" vbProcedure="false">CriminalRelation!$F$18</definedName>
    <definedName function="false" hidden="false" name="CriminalRelationQ2" vbProcedure="false">CriminalRelation!$K$24</definedName>
    <definedName function="false" hidden="false" name="CriminalRelationQ2_1_End" vbProcedure="false">CriminalRelation!$F$31</definedName>
    <definedName function="false" hidden="false" name="CriminalRelationQ2_1_Rows" vbProcedure="false">CriminalRelation!$E$27:$E$30</definedName>
    <definedName function="false" hidden="false" name="CriminalRelationQ2_1_Start" vbProcedure="false">CriminalRelation!$F$26</definedName>
    <definedName function="false" hidden="false" name="CriminalRelationQ3_End" vbProcedure="false">CriminalRelation!$E$36</definedName>
    <definedName function="false" hidden="false" name="CriminalRelationQ3_Start" vbProcedure="false">CriminalRelation!$E$33</definedName>
    <definedName function="false" hidden="false" name="EducWorkQ10_End" vbProcedure="false">EducWork!$E$100</definedName>
    <definedName function="false" hidden="false" name="EducWorkQ10_Start" vbProcedure="false">EducWork!$E$97</definedName>
    <definedName function="false" hidden="false" name="EducWorkQ1_End" vbProcedure="false">EducWork!$F$22</definedName>
    <definedName function="false" hidden="false" name="EducWorkQ1_Field" vbProcedure="false">Templates!$W$4:$W$8</definedName>
    <definedName function="false" hidden="false" name="EducWorkQ1_Full" vbProcedure="false">Templates!$S$4:$W$8</definedName>
    <definedName function="false" hidden="false" name="EducWorkQ1_Start" vbProcedure="false">EducWork!$F$17</definedName>
    <definedName function="false" hidden="false" name="EducWorkQ2" vbProcedure="false">EducWork!$K$23</definedName>
    <definedName function="false" hidden="false" name="EducWorkQ2_1_End" vbProcedure="false">EducWork!$F$30</definedName>
    <definedName function="false" hidden="false" name="EducWorkQ2_1_Field" vbProcedure="false">Templates!$AD$4:$AD$8</definedName>
    <definedName function="false" hidden="false" name="EducWorkQ2_1_Full" vbProcedure="false">Templates!$Z$4:$AD$8</definedName>
    <definedName function="false" hidden="false" name="EducWorkQ2_1_Start" vbProcedure="false">EducWork!$F$25</definedName>
    <definedName function="false" hidden="false" name="EducWorkQ3_End" vbProcedure="false">EducWork!$F$38</definedName>
    <definedName function="false" hidden="false" name="EducWorkQ3_Field" vbProcedure="false">Templates!$AK$4:$AK$9</definedName>
    <definedName function="false" hidden="false" name="EducWorkQ3_Full" vbProcedure="false">Templates!$AG$4:$AK$9</definedName>
    <definedName function="false" hidden="false" name="EducWorkQ3_Start" vbProcedure="false">EducWork!$F$32</definedName>
    <definedName function="false" hidden="false" name="EducWorkQ4" vbProcedure="false">EducWork!$K$39</definedName>
    <definedName function="false" hidden="false" name="EducWorkQ4_1_End" vbProcedure="false">EducWork!$F$47</definedName>
    <definedName function="false" hidden="false" name="EducWorkQ4_1_Field" vbProcedure="false">Templates!$AR$4:$AR$9</definedName>
    <definedName function="false" hidden="false" name="EducWorkQ4_1_Full" vbProcedure="false">Templates!$AN$4:$AR$9</definedName>
    <definedName function="false" hidden="false" name="EducWorkQ4_1_Start" vbProcedure="false">EducWork!$F$41</definedName>
    <definedName function="false" hidden="false" name="EducWorkQ5" vbProcedure="false">EducWork!$K$48</definedName>
    <definedName function="false" hidden="false" name="EducWorkQ5_1_End" vbProcedure="false">EducWork!$F$58</definedName>
    <definedName function="false" hidden="false" name="EducWorkQ5_1_Field" vbProcedure="false">Templates!$AY$4:$AY$11</definedName>
    <definedName function="false" hidden="false" name="EducWorkQ5_1_Full" vbProcedure="false">Templates!$AU$4:$AY$11</definedName>
    <definedName function="false" hidden="false" name="EducWorkQ5_1_Start" vbProcedure="false">EducWork!$F$50</definedName>
    <definedName function="false" hidden="false" name="EducWorkQ6" vbProcedure="false">EducWork!$K$59</definedName>
    <definedName function="false" hidden="false" name="EducWorkQ6_1_End" vbProcedure="false">EducWork!$F$68</definedName>
    <definedName function="false" hidden="false" name="EducWorkQ6_1_Field" vbProcedure="false">Templates!$BF$4:$BF$10</definedName>
    <definedName function="false" hidden="false" name="EducWorkQ6_1_Full" vbProcedure="false">Templates!$BB$4:$BF$10</definedName>
    <definedName function="false" hidden="false" name="EducWorkQ6_1_Start" vbProcedure="false">EducWork!$F$61</definedName>
    <definedName function="false" hidden="false" name="EducWorkQ7" vbProcedure="false">EducWork!$K$69</definedName>
    <definedName function="false" hidden="false" name="EducWorkQ7_1_End" vbProcedure="false">EducWork!$F$77</definedName>
    <definedName function="false" hidden="false" name="EducWorkQ7_1_Field" vbProcedure="false">Templates!$BM$4:$BM$9</definedName>
    <definedName function="false" hidden="false" name="EducWorkQ7_1_Full" vbProcedure="false">Templates!$BI$4:$BM$9</definedName>
    <definedName function="false" hidden="false" name="EducWorkQ7_1_Start" vbProcedure="false">EducWork!$F$71</definedName>
    <definedName function="false" hidden="false" name="EducWorkQ8" vbProcedure="false">EducWork!$K$78</definedName>
    <definedName function="false" hidden="false" name="EducWorkQ8_1_End" vbProcedure="false">EducWork!$F$86</definedName>
    <definedName function="false" hidden="false" name="EducWorkQ8_1_Field" vbProcedure="false">Templates!$BT$4:$BT$9</definedName>
    <definedName function="false" hidden="false" name="EducWorkQ8_1_Full" vbProcedure="false">Templates!$BP$4:$BT$9</definedName>
    <definedName function="false" hidden="false" name="EducWorkQ8_1_Start" vbProcedure="false">EducWork!$F$80</definedName>
    <definedName function="false" hidden="false" name="EducWorkQ9" vbProcedure="false">EducWork!$K$87</definedName>
    <definedName function="false" hidden="false" name="EducWorkQ9_1_End" vbProcedure="false">EducWork!$F$95</definedName>
    <definedName function="false" hidden="false" name="EducWorkQ9_1_Field" vbProcedure="false">Templates!$CA$4:$CA$9</definedName>
    <definedName function="false" hidden="false" name="EducWorkQ9_1_Full" vbProcedure="false">Templates!$BW$4:$CA$9</definedName>
    <definedName function="false" hidden="false" name="EducWorkQ9_1_Start" vbProcedure="false">EducWork!$F$89</definedName>
    <definedName function="false" hidden="false" name="FinalWording" vbProcedure="false">Lists!$BD$3:$BJ$7</definedName>
    <definedName function="false" hidden="false" name="ForCheckingCharges" vbProcedure="false">Charges!$D$14:$D$97</definedName>
    <definedName function="false" hidden="false" name="ForCheckingCriminalRelation" vbProcedure="false">CriminalRelation!$D$14:$D$33</definedName>
    <definedName function="false" hidden="false" name="ForCheckingEducWork" vbProcedure="false">EducWork!$D$14:$D$97</definedName>
    <definedName function="false" hidden="false" name="ForCheckingPersonalInfo" vbProcedure="false">PersonalInfo!$D$14:$D$65</definedName>
    <definedName function="false" hidden="false" name="ForCheckingProperty" vbProcedure="false">Property!$D$14:$D$297</definedName>
    <definedName function="false" hidden="false" name="ForCheckingQuestionsCharges" vbProcedure="false">Charges!$B$14:$B$96</definedName>
    <definedName function="false" hidden="false" name="ForCheckingQuestionsCriminalRelation" vbProcedure="false">CriminalRelation!$B$14:$B$32</definedName>
    <definedName function="false" hidden="false" name="ForCheckingQuestionsEducWork" vbProcedure="false">EducWork!$B$14:$B$96</definedName>
    <definedName function="false" hidden="false" name="ForCheckingQuestionsPersonalInfo" vbProcedure="false">PersonalInfo!$B$14:$B$64</definedName>
    <definedName function="false" hidden="false" name="ForCheckingQuestionsProperty" vbProcedure="false">Property!$B$14:$B$296</definedName>
    <definedName function="false" hidden="false" name="ForCheckingQuestionsRelation" vbProcedure="false">Relation!$B$14:$B$45</definedName>
    <definedName function="false" hidden="false" name="ForCheckingRelation" vbProcedure="false">Relation!$D$14:$D$46</definedName>
    <definedName function="false" hidden="false" name="ForCodesNA" vbProcedure="false">Lists!$B$5</definedName>
    <definedName function="false" hidden="false" name="ForCodesNO" vbProcedure="false">Lists!$B$4</definedName>
    <definedName function="false" hidden="false" name="ForCodesYES" vbProcedure="false">Lists!$B$3</definedName>
    <definedName function="false" hidden="false" name="ForCollapseExpandPersonalInfo" vbProcedure="false">PersonalInfo!$A$6:$A$12</definedName>
    <definedName function="false" hidden="false" name="ForCopyEnd" vbProcedure="false">Property!$K$301</definedName>
    <definedName function="false" hidden="false" name="ForCopyStart" vbProcedure="false">Property!$E$13</definedName>
    <definedName function="false" hidden="false" name="ForExtractChecking" vbProcedure="false">ForChecking!$AU$6</definedName>
    <definedName function="false" hidden="false" name="ForExtractEnd" vbProcedure="false">ForExtract!$J$9</definedName>
    <definedName function="false" hidden="false" name="ForExtractStart" vbProcedure="false">ForExtract!$D$9</definedName>
    <definedName function="false" hidden="false" name="ForNamesList" vbProcedure="false">Lists!$BS$3:$BS$18</definedName>
    <definedName function="false" hidden="false" name="ForNamesList1" vbProcedure="false">Lists!$BY$3:$BY$18</definedName>
    <definedName function="false" hidden="false" name="ForPDFFooter" vbProcedure="false">Lists!$BA$3</definedName>
    <definedName function="false" hidden="false" name="PersionalInfoQ2" vbProcedure="false">PersonalInfo!$K$24</definedName>
    <definedName function="false" hidden="false" name="PersionalInfoQ6" vbProcedure="false">PersonalInfo!$K$42</definedName>
    <definedName function="false" hidden="false" name="PersionalInfoQ9" vbProcedure="false">PersonalInfo!$K$53</definedName>
    <definedName function="false" hidden="false" name="PersonalInfoQ10_End" vbProcedure="false">PersonalInfo!$E$68</definedName>
    <definedName function="false" hidden="false" name="PersonalInfoQ10_Start" vbProcedure="false">PersonalInfo!$E$65</definedName>
    <definedName function="false" hidden="false" name="PersonalInfoQ2_1_End" vbProcedure="false">PersonalInfo!$F$31</definedName>
    <definedName function="false" hidden="false" name="PersonalInfoQ2_1_Field" vbProcedure="false">Templates!$G$4:$G$8</definedName>
    <definedName function="false" hidden="false" name="PersonalInfoQ2_1_Full" vbProcedure="false">Templates!$C$4:$G$8</definedName>
    <definedName function="false" hidden="false" name="PersonalInfoQ2_1_Start" vbProcedure="false">PersonalInfo!$F$26</definedName>
    <definedName function="false" hidden="false" name="PersonalInfoQ6_1_FullSection" vbProcedure="false">PersonalInfo!$L$43:$L$45</definedName>
    <definedName function="false" hidden="false" name="PersonalInfoQ9_1_End" vbProcedure="false">PersonalInfo!$F$63</definedName>
    <definedName function="false" hidden="false" name="PersonalInfoQ9_1_Field" vbProcedure="false">Templates!$P$4:$P$11</definedName>
    <definedName function="false" hidden="false" name="PersonalInfoQ9_1_Full" vbProcedure="false">Templates!$L$4:$P$11</definedName>
    <definedName function="false" hidden="false" name="PersonalInfoQ9_1_Start" vbProcedure="false">PersonalInfo!$F$55</definedName>
    <definedName function="false" hidden="false" name="PropertyQ1" vbProcedure="false">Property!$K$17</definedName>
    <definedName function="false" hidden="false" name="PropertyQ10" vbProcedure="false">Property!$K$154</definedName>
    <definedName function="false" hidden="false" name="PropertyQ10_1_End" vbProcedure="false">Property!$F$164</definedName>
    <definedName function="false" hidden="false" name="PropertyQ10_1_Field" vbProcedure="false">Templates!$HY$4:$HY$11</definedName>
    <definedName function="false" hidden="false" name="PropertyQ10_1_Full" vbProcedure="false">Templates!$HU$4:$HY$11</definedName>
    <definedName function="false" hidden="false" name="PropertyQ10_1_Start" vbProcedure="false">Property!$F$156</definedName>
    <definedName function="false" hidden="false" name="PropertyQ11" vbProcedure="false">Property!$K$165</definedName>
    <definedName function="false" hidden="false" name="PropertyQ11_1_End" vbProcedure="false">Property!$F$176</definedName>
    <definedName function="false" hidden="false" name="PropertyQ11_1_Field" vbProcedure="false">Templates!$IF$4:$IF$12</definedName>
    <definedName function="false" hidden="false" name="PropertyQ11_1_Full" vbProcedure="false">Templates!$IB$4:$IF$12</definedName>
    <definedName function="false" hidden="false" name="PropertyQ11_1_Start" vbProcedure="false">Property!$F$167</definedName>
    <definedName function="false" hidden="false" name="PropertyQ11_2_End" vbProcedure="false">Property!$E$181</definedName>
    <definedName function="false" hidden="false" name="PropertyQ11_2_Start" vbProcedure="false">Property!$E$178</definedName>
    <definedName function="false" hidden="false" name="PropertyQ12" vbProcedure="false">Property!$K$182</definedName>
    <definedName function="false" hidden="false" name="PropertyQ12_1_End" vbProcedure="false">Property!$F$192</definedName>
    <definedName function="false" hidden="false" name="PropertyQ12_1_Field" vbProcedure="false">Templates!$IM$4:$IM$11</definedName>
    <definedName function="false" hidden="false" name="PropertyQ12_1_Full" vbProcedure="false">Templates!$II$4:$IM$11</definedName>
    <definedName function="false" hidden="false" name="PropertyQ12_1_Start" vbProcedure="false">Property!$F$184</definedName>
    <definedName function="false" hidden="false" name="PropertyQ13" vbProcedure="false">Property!$K$193</definedName>
    <definedName function="false" hidden="false" name="PropertyQ13_1_End" vbProcedure="false">Property!$F$203</definedName>
    <definedName function="false" hidden="false" name="PropertyQ13_1_Field" vbProcedure="false">Templates!$IT$4:$IT$11</definedName>
    <definedName function="false" hidden="false" name="PropertyQ13_1_Full" vbProcedure="false">Templates!$IP$4:$IT$11</definedName>
    <definedName function="false" hidden="false" name="PropertyQ13_1_Start" vbProcedure="false">Property!$F$195</definedName>
    <definedName function="false" hidden="false" name="PropertyQ14" vbProcedure="false">Property!$K$204</definedName>
    <definedName function="false" hidden="false" name="PropertyQ14_1_End" vbProcedure="false">Property!$F$212</definedName>
    <definedName function="false" hidden="false" name="PropertyQ14_1_Field" vbProcedure="false">Templates!$JA$4:$JA$9</definedName>
    <definedName function="false" hidden="false" name="PropertyQ14_1_Full" vbProcedure="false">Templates!$IW$4:$JA$9</definedName>
    <definedName function="false" hidden="false" name="PropertyQ14_1_Start" vbProcedure="false">Property!$F$206</definedName>
    <definedName function="false" hidden="false" name="PropertyQ14_2_End" vbProcedure="false">Property!$E$217</definedName>
    <definedName function="false" hidden="false" name="PropertyQ14_2_Start" vbProcedure="false">Property!$E$214</definedName>
    <definedName function="false" hidden="false" name="PropertyQ15" vbProcedure="false">Property!$K$218</definedName>
    <definedName function="false" hidden="false" name="PropertyQ15_1_End" vbProcedure="false">Property!$F$228</definedName>
    <definedName function="false" hidden="false" name="PropertyQ15_1_Field" vbProcedure="false">Templates!$JH$4:$JH$11</definedName>
    <definedName function="false" hidden="false" name="PropertyQ15_1_Full" vbProcedure="false">Templates!$JD$4:$JH$11</definedName>
    <definedName function="false" hidden="false" name="PropertyQ15_1_Start" vbProcedure="false">Property!$F$220</definedName>
    <definedName function="false" hidden="false" name="PropertyQ16" vbProcedure="false">Property!$K$229</definedName>
    <definedName function="false" hidden="false" name="PropertyQ16_1_End" vbProcedure="false">Property!$F$239</definedName>
    <definedName function="false" hidden="false" name="PropertyQ16_1_Field" vbProcedure="false">Templates!$JO$4:$JO$11</definedName>
    <definedName function="false" hidden="false" name="PropertyQ16_1_Full" vbProcedure="false">Templates!$JK$4:$JO$11</definedName>
    <definedName function="false" hidden="false" name="PropertyQ16_1_Start" vbProcedure="false">Property!$F$231</definedName>
    <definedName function="false" hidden="false" name="PropertyQ17" vbProcedure="false">Property!$K$240</definedName>
    <definedName function="false" hidden="false" name="PropertyQ17_1_End" vbProcedure="false">Property!$F$252</definedName>
    <definedName function="false" hidden="false" name="PropertyQ17_1_Field" vbProcedure="false">Templates!$JV$4:$JV$13</definedName>
    <definedName function="false" hidden="false" name="PropertyQ17_1_Full" vbProcedure="false">Templates!$JR$4:$JV$13</definedName>
    <definedName function="false" hidden="false" name="PropertyQ17_1_Start" vbProcedure="false">Property!$F$242</definedName>
    <definedName function="false" hidden="false" name="PropertyQ17_2_End" vbProcedure="false">Property!$E$257</definedName>
    <definedName function="false" hidden="false" name="PropertyQ17_2_Start" vbProcedure="false">Property!$E$254</definedName>
    <definedName function="false" hidden="false" name="PropertyQ18" vbProcedure="false">Property!$K$258</definedName>
    <definedName function="false" hidden="false" name="PropertyQ18_1_End" vbProcedure="false">Property!$F$267</definedName>
    <definedName function="false" hidden="false" name="PropertyQ18_1_Field" vbProcedure="false">Templates!$KC$4:$KC$10</definedName>
    <definedName function="false" hidden="false" name="PropertyQ18_1_Full" vbProcedure="false">Templates!$JY$4:$KC$10</definedName>
    <definedName function="false" hidden="false" name="PropertyQ18_1_Start" vbProcedure="false">Property!$F$260</definedName>
    <definedName function="false" hidden="false" name="PropertyQ18_2_End" vbProcedure="false">Property!$E$272</definedName>
    <definedName function="false" hidden="false" name="PropertyQ18_2_Start" vbProcedure="false">Property!$E$269</definedName>
    <definedName function="false" hidden="false" name="PropertyQ19" vbProcedure="false">Property!$K$273</definedName>
    <definedName function="false" hidden="false" name="PropertyQ19_1_End" vbProcedure="false">Property!$F$284</definedName>
    <definedName function="false" hidden="false" name="PropertyQ19_1_Field" vbProcedure="false">Templates!$KJ$4:$KJ$12</definedName>
    <definedName function="false" hidden="false" name="PropertyQ19_1_Full" vbProcedure="false">Templates!$KF$4:$KJ$12</definedName>
    <definedName function="false" hidden="false" name="PropertyQ19_1_Start" vbProcedure="false">Property!$F$275</definedName>
    <definedName function="false" hidden="false" name="PropertyQ1_1_End" vbProcedure="false">Property!$F$33</definedName>
    <definedName function="false" hidden="false" name="PropertyQ1_1_Field" vbProcedure="false">Templates!$FN$4:$FN$17</definedName>
    <definedName function="false" hidden="false" name="PropertyQ1_1_Full" vbProcedure="false">Templates!$FJ$4:$FN$17</definedName>
    <definedName function="false" hidden="false" name="PropertyQ1_1_Start" vbProcedure="false">Property!$F$19</definedName>
    <definedName function="false" hidden="false" name="PropertyQ2" vbProcedure="false">Property!$K$34</definedName>
    <definedName function="false" hidden="false" name="PropertyQ20" vbProcedure="false">Property!$K$285</definedName>
    <definedName function="false" hidden="false" name="PropertyQ20_1_End" vbProcedure="false">Property!$F$295</definedName>
    <definedName function="false" hidden="false" name="PropertyQ20_1_Field" vbProcedure="false">Templates!$KQ$4:$KQ$11</definedName>
    <definedName function="false" hidden="false" name="PropertyQ20_1_Full" vbProcedure="false">Templates!$KM$4:$KQ$11</definedName>
    <definedName function="false" hidden="false" name="PropertyQ20_1_Start" vbProcedure="false">Property!$F$287</definedName>
    <definedName function="false" hidden="false" name="PropertyQ20_2_End" vbProcedure="false">Property!$E$300</definedName>
    <definedName function="false" hidden="false" name="PropertyQ20_2_Start" vbProcedure="false">Property!$E$297</definedName>
    <definedName function="false" hidden="false" name="PropertyQ2_1_End" vbProcedure="false">Property!$F$48</definedName>
    <definedName function="false" hidden="false" name="PropertyQ2_1_Field" vbProcedure="false">Templates!$FU$4:$FU$15</definedName>
    <definedName function="false" hidden="false" name="PropertyQ2_1_Full" vbProcedure="false">Templates!$FQ$4:$FU$15</definedName>
    <definedName function="false" hidden="false" name="PropertyQ2_1_Start" vbProcedure="false">Property!$F$36</definedName>
    <definedName function="false" hidden="false" name="PropertyQ3" vbProcedure="false">Property!$K$49</definedName>
    <definedName function="false" hidden="false" name="PropertyQ3_1_End" vbProcedure="false">Property!$F$59</definedName>
    <definedName function="false" hidden="false" name="PropertyQ3_1_Field" vbProcedure="false">Templates!$GB$4:$GB$11</definedName>
    <definedName function="false" hidden="false" name="PropertyQ3_1_Full" vbProcedure="false">Templates!$FX$4:$GB$11</definedName>
    <definedName function="false" hidden="false" name="PropertyQ3_1_Start" vbProcedure="false">Property!$F$51</definedName>
    <definedName function="false" hidden="false" name="PropertyQ3_2_End" vbProcedure="false">Property!$E$64</definedName>
    <definedName function="false" hidden="false" name="PropertyQ3_2_Start" vbProcedure="false">Property!$E$61</definedName>
    <definedName function="false" hidden="false" name="PropertyQ4" vbProcedure="false">Property!$K$65</definedName>
    <definedName function="false" hidden="false" name="PropertyQ4_1_End" vbProcedure="false">Property!$F$77</definedName>
    <definedName function="false" hidden="false" name="PropertyQ4_1_Field" vbProcedure="false">Templates!$GI$4:$GI$13</definedName>
    <definedName function="false" hidden="false" name="PropertyQ4_1_Full" vbProcedure="false">Templates!$GE$4:$GI$13</definedName>
    <definedName function="false" hidden="false" name="PropertyQ4_1_Start" vbProcedure="false">Property!$F$67</definedName>
    <definedName function="false" hidden="false" name="PropertyQ4_2_End" vbProcedure="false">Property!$E$82</definedName>
    <definedName function="false" hidden="false" name="PropertyQ4_2_Start" vbProcedure="false">Property!$E$79</definedName>
    <definedName function="false" hidden="false" name="PropertyQ5" vbProcedure="false">Property!$K$83</definedName>
    <definedName function="false" hidden="false" name="PropertyQ5_1_End" vbProcedure="false">Property!$F$93</definedName>
    <definedName function="false" hidden="false" name="PropertyQ5_1_Field" vbProcedure="false">Templates!$GP$4:$GP$11</definedName>
    <definedName function="false" hidden="false" name="PropertyQ5_1_Full" vbProcedure="false">Templates!$GL$4:$GP$11</definedName>
    <definedName function="false" hidden="false" name="PropertyQ5_1_Start" vbProcedure="false">Property!$F$85</definedName>
    <definedName function="false" hidden="false" name="PropertyQ6" vbProcedure="false">Property!$K$94</definedName>
    <definedName function="false" hidden="false" name="PropertyQ6_1_End" vbProcedure="false">Property!$F$107</definedName>
    <definedName function="false" hidden="false" name="PropertyQ6_1_Field" vbProcedure="false">Templates!$GW$4:$GW$14</definedName>
    <definedName function="false" hidden="false" name="PropertyQ6_1_Full" vbProcedure="false">Templates!$GS$4:$GW$14</definedName>
    <definedName function="false" hidden="false" name="PropertyQ6_1_Start" vbProcedure="false">Property!$F$96</definedName>
    <definedName function="false" hidden="false" name="PropertyQ7" vbProcedure="false">Property!$K$108</definedName>
    <definedName function="false" hidden="false" name="PropertyQ7_1_End" vbProcedure="false">Property!$F$121</definedName>
    <definedName function="false" hidden="false" name="PropertyQ7_1_Field" vbProcedure="false">Templates!$HD$4:$HD$14</definedName>
    <definedName function="false" hidden="false" name="PropertyQ7_1_Full" vbProcedure="false">Templates!$GZ$4:$HD$14</definedName>
    <definedName function="false" hidden="false" name="PropertyQ7_1_Start" vbProcedure="false">Property!$F$110</definedName>
    <definedName function="false" hidden="false" name="PropertyQ7_2_End" vbProcedure="false">Property!$E$126</definedName>
    <definedName function="false" hidden="false" name="PropertyQ7_2_Start" vbProcedure="false">Property!$E$123</definedName>
    <definedName function="false" hidden="false" name="PropertyQ8" vbProcedure="false">Property!$K$127</definedName>
    <definedName function="false" hidden="false" name="PropertyQ8_1_End" vbProcedure="false">Property!$F$137</definedName>
    <definedName function="false" hidden="false" name="PropertyQ8_1_Field" vbProcedure="false">Templates!$HK$4:$HK$11</definedName>
    <definedName function="false" hidden="false" name="PropertyQ8_1_Full" vbProcedure="false">Templates!$HG$4:$HK$11</definedName>
    <definedName function="false" hidden="false" name="PropertyQ8_1_Start" vbProcedure="false">Property!$F$129</definedName>
    <definedName function="false" hidden="false" name="PropertyQ9" vbProcedure="false">Property!$K$138</definedName>
    <definedName function="false" hidden="false" name="PropertyQ9_1_End" vbProcedure="false">Property!$F$148</definedName>
    <definedName function="false" hidden="false" name="PropertyQ9_1_Field" vbProcedure="false">Templates!$HR$4:$HR$11</definedName>
    <definedName function="false" hidden="false" name="PropertyQ9_1_Full" vbProcedure="false">Templates!$HN$4:$HR$11</definedName>
    <definedName function="false" hidden="false" name="PropertyQ9_1_Start" vbProcedure="false">Property!$F$140</definedName>
    <definedName function="false" hidden="false" name="PropertyQ9_2_End" vbProcedure="false">Property!$E$153</definedName>
    <definedName function="false" hidden="false" name="PropertyQ9_2_Start" vbProcedure="false">Property!$E$150</definedName>
    <definedName function="false" hidden="false" name="QuestionnaireDate" vbProcedure="false">Main!$J$15</definedName>
    <definedName function="false" hidden="false" name="RelationQ1" vbProcedure="false">Relation!$K$16</definedName>
    <definedName function="false" hidden="false" name="RelationQ1_1_End" vbProcedure="false">Relation!$F$25</definedName>
    <definedName function="false" hidden="false" name="RelationQ1_1_Field" vbProcedure="false">Templates!$CH$4:$CH$10</definedName>
    <definedName function="false" hidden="false" name="RelationQ1_1_Full" vbProcedure="false">Templates!$CD$4:$CH$10</definedName>
    <definedName function="false" hidden="false" name="RelationQ1_1_Start" vbProcedure="false">Relation!$F$18</definedName>
    <definedName function="false" hidden="false" name="RelationQ3" vbProcedure="false">Relation!$K$26</definedName>
    <definedName function="false" hidden="false" name="RelationQ3_1_End" vbProcedure="false">Relation!$F$35</definedName>
    <definedName function="false" hidden="false" name="RelationQ3_1_Field" vbProcedure="false">Templates!$CO$4:$CO$10</definedName>
    <definedName function="false" hidden="false" name="RelationQ3_1_Full" vbProcedure="false">Templates!$CK$4:$CO$10</definedName>
    <definedName function="false" hidden="false" name="RelationQ3_1_Start" vbProcedure="false">Relation!$F$28</definedName>
    <definedName function="false" hidden="false" name="RelationQ4" vbProcedure="false">Relation!$K$36</definedName>
    <definedName function="false" hidden="false" name="RelationQ4_1_End" vbProcedure="false">Relation!$F$44</definedName>
    <definedName function="false" hidden="false" name="RelationQ4_1_Field" vbProcedure="false">Templates!$CV$4:$CV$9</definedName>
    <definedName function="false" hidden="false" name="RelationQ4_1_Full" vbProcedure="false">Templates!$CR$4:$CV$9</definedName>
    <definedName function="false" hidden="false" name="RelationQ4_1_Start" vbProcedure="false">Relation!$F$38</definedName>
    <definedName function="false" hidden="false" name="RelationQ5_End" vbProcedure="false">Relation!$E$49</definedName>
    <definedName function="false" hidden="false" name="RelationQ5_Start" vbProcedure="false">Relation!$E$46</definedName>
    <definedName function="false" hidden="false" name="WordingForMissingInfo1" vbProcedure="false">Lists!$BM$3</definedName>
    <definedName function="false" hidden="false" name="WordingForMissingInfo2" vbProcedure="false">Lists!$BM$4</definedName>
    <definedName function="false" hidden="false" localSheetId="1" name="ForCopyEnd" vbProcedure="false">PersonalInfo!$K$69</definedName>
    <definedName function="false" hidden="false" localSheetId="1" name="ForCopyStart" vbProcedure="false">PersonalInfo!$E$13</definedName>
    <definedName function="false" hidden="false" localSheetId="2" name="ForCopyEnd" vbProcedure="false">EducWork!$K$101</definedName>
    <definedName function="false" hidden="false" localSheetId="2" name="ForCopyStart" vbProcedure="false">EducWork!$E$13</definedName>
    <definedName function="false" hidden="false" localSheetId="3" name="ForCopyEnd" vbProcedure="false">Relation!$K$50</definedName>
    <definedName function="false" hidden="false" localSheetId="3" name="ForCopyStart" vbProcedure="false">Relation!$E$13</definedName>
    <definedName function="false" hidden="false" localSheetId="4" name="ForCopyEnd" vbProcedure="false">Charges!$K$101</definedName>
    <definedName function="false" hidden="false" localSheetId="4" name="ForCopyStart" vbProcedure="false">Charges!$E$13</definedName>
    <definedName function="false" hidden="false" localSheetId="5" name="ForCopyEnd" vbProcedure="false">CriminalRelation!$K$37</definedName>
    <definedName function="false" hidden="false" localSheetId="5" name="ForCopyStart" vbProcedure="false">CriminalRelation!$E$13</definedName>
    <definedName function="false" hidden="false" localSheetId="9" name="ForPasteStart" vbProcedure="false">ForExtract!$D$17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<sst xmlns="http://schemas.openxmlformats.org/spreadsheetml/2006/main" count="1605" uniqueCount="485">
  <si>
    <t xml:space="preserve">Հարցաթերթիկի ներկայացման ամսաթիվը</t>
  </si>
  <si>
    <t xml:space="preserve">ԹԵԿՆԱԾՈՒԻ ԲԱՐԵՎԱՐՔՈՒԹՅԱՆ ՎԵՐԱԲԵՐՅԱԼ ՀԱՐՑԱԹԵՐԹԻԿ</t>
  </si>
  <si>
    <t xml:space="preserve">Completeness</t>
  </si>
  <si>
    <t xml:space="preserve">Check</t>
  </si>
  <si>
    <t xml:space="preserve">0)</t>
  </si>
  <si>
    <t xml:space="preserve">1. ԹԵԿՆԱԾՈՒԻ ԿԵՆՍԱԳՐԱԿԱՆ ՏՎՅԱԼՆԵՐ</t>
  </si>
  <si>
    <t xml:space="preserve">ԿԵՆՍԱԳՐԱԿԱՆ ՏՎՅԱԼՆԵՐ</t>
  </si>
  <si>
    <t xml:space="preserve">1)</t>
  </si>
  <si>
    <t xml:space="preserve">Անուն</t>
  </si>
  <si>
    <t xml:space="preserve">Ազգանուն</t>
  </si>
  <si>
    <t xml:space="preserve">Հայրանուն</t>
  </si>
  <si>
    <t xml:space="preserve">2)</t>
  </si>
  <si>
    <t xml:space="preserve">Արդյոք օգտագործե՞լ եք այլ անուն, ազգանուն՝ </t>
  </si>
  <si>
    <t xml:space="preserve">2.1)</t>
  </si>
  <si>
    <t xml:space="preserve">Եթե այո, ապա նշեք՝</t>
  </si>
  <si>
    <t xml:space="preserve">Համար</t>
  </si>
  <si>
    <t xml:space="preserve">Օգտագործված անունը,ազգանունը</t>
  </si>
  <si>
    <t xml:space="preserve">Oտագործելու Ժամանակահատվածի
սկիզբ</t>
  </si>
  <si>
    <t xml:space="preserve">Oտագործելու Ժամանակահատվածի ավարտ</t>
  </si>
  <si>
    <t xml:space="preserve">Անվան, ազգանվան փոփոխության պատճառը/փոփոխված անվան օգտագործման դադարեցման պատճառը</t>
  </si>
  <si>
    <t xml:space="preserve">3)</t>
  </si>
  <si>
    <t xml:space="preserve">Ծննդյան օր</t>
  </si>
  <si>
    <t xml:space="preserve">Ծննդյան ամիս</t>
  </si>
  <si>
    <t xml:space="preserve">Ծննդյան տարի</t>
  </si>
  <si>
    <t xml:space="preserve">4)</t>
  </si>
  <si>
    <t xml:space="preserve">Հանրային ծառայությունների համարանիշ</t>
  </si>
  <si>
    <t xml:space="preserve">Անձնագրի սերիա և համար</t>
  </si>
  <si>
    <t xml:space="preserve">Կենսաչափական անձնագրի սերիա և համար</t>
  </si>
  <si>
    <t xml:space="preserve">Նույնականացման քարտի համար</t>
  </si>
  <si>
    <t xml:space="preserve">5)</t>
  </si>
  <si>
    <t xml:space="preserve">Հաշվառման հասցե</t>
  </si>
  <si>
    <t xml:space="preserve">մարզ</t>
  </si>
  <si>
    <t xml:space="preserve">քաղաք</t>
  </si>
  <si>
    <t xml:space="preserve">փողոց</t>
  </si>
  <si>
    <t xml:space="preserve">շենք</t>
  </si>
  <si>
    <t xml:space="preserve">բնակարան</t>
  </si>
  <si>
    <t xml:space="preserve">6)</t>
  </si>
  <si>
    <t xml:space="preserve">Արդյոք փաստացի բնակության հասցեն տարբերվու՞մ է հաշվառման հասցեից՝ </t>
  </si>
  <si>
    <t xml:space="preserve">6.1)</t>
  </si>
  <si>
    <t xml:space="preserve">Եթե այո, ապա նշեք փաստացի բնակության հասցեն՝</t>
  </si>
  <si>
    <t xml:space="preserve">7)</t>
  </si>
  <si>
    <t xml:space="preserve">Բջջային հեռախոսահամար</t>
  </si>
  <si>
    <t xml:space="preserve">Քաղաքային հեռախոսահամար (եթե առկա է)</t>
  </si>
  <si>
    <t xml:space="preserve">8)</t>
  </si>
  <si>
    <t xml:space="preserve">Էլեկտրոնային փոստի հասցե</t>
  </si>
  <si>
    <t xml:space="preserve">9)</t>
  </si>
  <si>
    <t xml:space="preserve">Արդյոք վերջին 5 տարում ունեցե՞լ եք բնակության այլ հասցեներ</t>
  </si>
  <si>
    <t xml:space="preserve">9.1)</t>
  </si>
  <si>
    <t xml:space="preserve">Եթե այո, ապա նշեք՝ 
(խնդրում ենք թվարկել հակառակ ժամանակագրական հերթականությամբ)</t>
  </si>
  <si>
    <t xml:space="preserve">Մարզ</t>
  </si>
  <si>
    <t xml:space="preserve">Քաղաք</t>
  </si>
  <si>
    <t xml:space="preserve">Փողոց</t>
  </si>
  <si>
    <t xml:space="preserve">Շենք</t>
  </si>
  <si>
    <t xml:space="preserve">Բնակարան</t>
  </si>
  <si>
    <t xml:space="preserve">Բնակվելու ժամանակահատվածի սկիզբ</t>
  </si>
  <si>
    <t xml:space="preserve">Բնակվելու ժամանակահատվածի ավարտ</t>
  </si>
  <si>
    <t xml:space="preserve">10)</t>
  </si>
  <si>
    <t xml:space="preserve">Լրացուցիչ տեղեկություններ</t>
  </si>
  <si>
    <t xml:space="preserve">2. ԹԵԿՆԱԾՈՒԻ ԿՐԹՈՒԹՅԱՆ, ԱՇԽԱՏԱՆՔԱՅԻՆ ՓՈՐՁԻ՝ ՆԵՐԱՌՅԱԼ ՈՒՍՈՒՄՆԱԿԱՆ ՀԱՍՏԱՏՈՒԹՅՈՒՆՆԵՐԻ ԵՎ ԳՈՐԾԱՏՈՒՆԵՐԻ ԱՆՎԱՆՈՒՄՆԵՐԻ, ԶԲԱՂԵՑՐԱԾ ՊԱՇՏՈՆԻ (ՊԱՇՏՈՆՆԵՐԻ) ՎԵՐԱԲԵՐՅԱԼ ՏԵՂԵԿՈՒԹՅՈՒՆՆԵՐ</t>
  </si>
  <si>
    <t xml:space="preserve">Դպրոցական կրթություն</t>
  </si>
  <si>
    <t xml:space="preserve">Դպրոցի անվանումը</t>
  </si>
  <si>
    <t xml:space="preserve">Սկիզբ (տարեթիվը)</t>
  </si>
  <si>
    <t xml:space="preserve">Ավարտ (տարեթիվը)</t>
  </si>
  <si>
    <t xml:space="preserve">Ստացած վկայականը</t>
  </si>
  <si>
    <t xml:space="preserve">Արդյոք ստացե՞լ եք նախնական (արհեստագործական) կամ միջին մասնագիտական կրթություն</t>
  </si>
  <si>
    <t xml:space="preserve">Կրթական հաստատության անվանումը</t>
  </si>
  <si>
    <t xml:space="preserve">Սկիզբ (օրը, ամիսը, տարին)</t>
  </si>
  <si>
    <t xml:space="preserve">Ավարտ (օրը, ամիսը, տարին)</t>
  </si>
  <si>
    <t xml:space="preserve">Ստացած վկայականը (որակավորումը)</t>
  </si>
  <si>
    <t xml:space="preserve">Բարձրագույն կրթություն</t>
  </si>
  <si>
    <t xml:space="preserve">Ստացած ավարտական փաստաթուղթը, (կրթական աստիճանը)</t>
  </si>
  <si>
    <t xml:space="preserve">Ավարտական աշխատանքի թեման (եթե առկա է)</t>
  </si>
  <si>
    <t xml:space="preserve">Արդյոք ստացե՞լ եք հետբուհական կրթություն</t>
  </si>
  <si>
    <t xml:space="preserve">4.1)</t>
  </si>
  <si>
    <t xml:space="preserve">Ստացած վկայականը (կրթական աստիճանը)</t>
  </si>
  <si>
    <t xml:space="preserve">Արդյոք ստացե՞լ եք անվանական կրթաթոշակներ և կրթական դրամաշնորհներ</t>
  </si>
  <si>
    <t xml:space="preserve">5.1)</t>
  </si>
  <si>
    <t xml:space="preserve">Կրթաթոշակի/դրամաշնորհի տեսակը/անվանումը</t>
  </si>
  <si>
    <t xml:space="preserve">Սկիզբ (ամիսը, տարին)</t>
  </si>
  <si>
    <t xml:space="preserve">Ավարտ (ամիսը, տարին)</t>
  </si>
  <si>
    <t xml:space="preserve">Կրթաթոշակի/դրամաշնորհի չափը</t>
  </si>
  <si>
    <t xml:space="preserve">Տրամադրող կազմակերպությունը</t>
  </si>
  <si>
    <t xml:space="preserve">Կրթաթոշակը/դրամաշնորհը դադարեցնելու պատճառը (եթե վերաբերելի է)</t>
  </si>
  <si>
    <t xml:space="preserve">Մեկնաբանություններ</t>
  </si>
  <si>
    <t xml:space="preserve">Արդյոք առկա՞ են կոնկրետ գործունեությամբ զբաղվելու արտոնագրեր/հավաստագրեր</t>
  </si>
  <si>
    <t xml:space="preserve">Արտոնագրի/հավաստագրի անվանումը</t>
  </si>
  <si>
    <t xml:space="preserve">Գործողության սկիզբը
(օրը, ամիսը, տարին)</t>
  </si>
  <si>
    <t xml:space="preserve">Գործողության ավարտը
(օրը, ամիսը, տարին)</t>
  </si>
  <si>
    <t xml:space="preserve">Արտոնագիր/հավաստագիր տրամադրող կառույցը</t>
  </si>
  <si>
    <t xml:space="preserve">Արտոնագրի/հավաստագրի տեսակը</t>
  </si>
  <si>
    <t xml:space="preserve">Գործողության դադարեցման կամ կասեցման պատճառը (եթե վերաբերելի է)</t>
  </si>
  <si>
    <t xml:space="preserve">Արդյոք առկա՞ է աշխատանքային փորձառություն և մասնագիտական գործունեություն
(թվարկեք  Ձեր  զբաղեցրած պաշտոնները՝ ներառյալ նույն հաստատությունում պաշտոնի փոփոխությունները)
(խնդրում ենք թվարկել հակառակ ժամանակագրական հերթականությամբ)</t>
  </si>
  <si>
    <t xml:space="preserve">7.1)</t>
  </si>
  <si>
    <t xml:space="preserve">Հաստատության անվանումը</t>
  </si>
  <si>
    <t xml:space="preserve">Զբաղեցրած պաշտոնը</t>
  </si>
  <si>
    <t xml:space="preserve">Աշխատանքը դադարեցնելու պատճառը (եթե առկա է)</t>
  </si>
  <si>
    <t xml:space="preserve">Արդյոք առկա՞ են աշխատանքային խրախուսանքներ, պարգևներ, մրցանակներ</t>
  </si>
  <si>
    <t xml:space="preserve">8.1)</t>
  </si>
  <si>
    <t xml:space="preserve">Խրախուսանքի տեսակը</t>
  </si>
  <si>
    <t xml:space="preserve">Հիմքը/առիթը</t>
  </si>
  <si>
    <t xml:space="preserve">Օրը, ամիսը, տարին</t>
  </si>
  <si>
    <t xml:space="preserve">Արդյոք վերջին 5 տարվա ընթացքում մասնագիտական այլ գործունեություն իրականացրե՞լ եք (ներառյալ` հասարակական և կամավորական աշխատանքը)</t>
  </si>
  <si>
    <t xml:space="preserve">Կազմակերպության անվանումը</t>
  </si>
  <si>
    <t xml:space="preserve">Դադարեցնելու պատճառը (եթե վերաբերելի է)</t>
  </si>
  <si>
    <t xml:space="preserve">3. ԹԵԿՆԱԾՈՒԻ՝  ՇԱՀԵՐԻ ՎԵՐԱԲԵՐՅԱԼ ՏԵՂԵԿՈՒԹՅՈՒՆՆԵՐ</t>
  </si>
  <si>
    <t xml:space="preserve">Արդյոք ունե՞ք «Հանրային ծառայության մասին» օրենքի իմաստով մերձավոր ազգակցությամբ կամ խնամիությամբ կապված անձ, ով զբաղեցնում է «Հանրային ծառայության մասին» օրենքի իմաստով հանրային պաշտոն</t>
  </si>
  <si>
    <t xml:space="preserve">1.1)</t>
  </si>
  <si>
    <t xml:space="preserve">Կապը թեկնածուի հետ</t>
  </si>
  <si>
    <t xml:space="preserve">Անունը, ազգանունը, հայրանունը</t>
  </si>
  <si>
    <t xml:space="preserve">Գործատուի անվանումը</t>
  </si>
  <si>
    <t xml:space="preserve">Պաշտոնավարման ժամկետի սկիզբ (օրը, ամիսը, տարին)</t>
  </si>
  <si>
    <t xml:space="preserve">Պաշտոնավարման ժամկետի ավարտ (օրը, ամիսը, տարին)</t>
  </si>
  <si>
    <t xml:space="preserve">Արդյոք առկա՞ է  Ձեր  կամ «Հանրային ծառայության մասին» օրենքի իմաստով Ձեր ընտանիքի անդամի անդամակցություն կուսակցություններին և ներկայացվածություն դրանց կառավարման, վարչական կամ վերահսկողական մարմիններում (վերջին 3 տարիների ընթացքում) </t>
  </si>
  <si>
    <t xml:space="preserve">Կուսակցության անվանումը</t>
  </si>
  <si>
    <t xml:space="preserve">Կուսակցության անդամ հանդիսացող անձի անունը, ազգանունը, հայրանունը</t>
  </si>
  <si>
    <t xml:space="preserve">Կուսակցությունում անձի կարգավիճակը</t>
  </si>
  <si>
    <t xml:space="preserve">Սկիզբը (օրը, ամիսը, տարին)</t>
  </si>
  <si>
    <t xml:space="preserve">Ավարտը (օրը, ամիսը, տարին)</t>
  </si>
  <si>
    <t xml:space="preserve">Կուսակցությունից դուրս գալու պատճառը (եթե վերաբերելի է)</t>
  </si>
  <si>
    <t xml:space="preserve">Արդյոք Դուք օգտագործում ե՞ք կամ վերջին 3 տարիների ընթացքում օգտագործել ե՞ք սոցիալական ցանցերի օգտահաշիվներ</t>
  </si>
  <si>
    <t xml:space="preserve">3.1)</t>
  </si>
  <si>
    <t xml:space="preserve">Սոցիալական ցանցի անվանումը </t>
  </si>
  <si>
    <t xml:space="preserve">Օգտատիրոջ հղումը</t>
  </si>
  <si>
    <t xml:space="preserve">Օգտահաշվի դադարեցման դեպքում՝ պատճառը</t>
  </si>
  <si>
    <t xml:space="preserve">4. ԹԵԿՆԱԾՈՒԻ ՔՐԵԱԿԱՆ, ՎԱՐՉԱԿԱՆ ԿԱՄ ԿԱՐԳԱՊԱՀԱԿԱՆ ՊԱՏԱՍԽԱՆԱՏՎՈՒԹՅԱՆ ԵՆԹԱՐԿՎԱԾ ԼԻՆԵԼՈՒ, ՆՐԱ ՆԿԱՏՄԱՄԲ ՈՉ ՌԵԱԲԻԼԻՏԱՑՆՈՂ ՀԻՄՔՈՎ ՔՐԵԱԿԱՆ ՀԵՏԱՊՆԴՈՒՄ ՉՀԱՐՈՒՑԵԼՈՒ ԿԱՄ ՔՐԵԱԿԱՆ ՀԵՏԱՊՆԴՈՒՄԸ ԴԱԴԱՐԵՑՆԵԼՈՒ ՄԱՍԻՆ ՈՐՈՇՈՒՄ ԿԱՅԱՑՎԱԾ ԼԻՆԵԼՈՒ, ՀԱՅՑՎՈՐ ԿԱՄ ՊԱՏԱՍԽԱՆՈՂ ՀԱՆԴԻՍԱՆԱԼՈՒ ՎԵՐԱԲԵՐՅԱԼ ՏԵՂԵԿՈՒԹՅՈՒՆ</t>
  </si>
  <si>
    <t xml:space="preserve">Արդյո՞ք վերջին 10 տարիների ընթացքում կարգապահական պատասխանատվության ենթարկվել եք</t>
  </si>
  <si>
    <t xml:space="preserve">Հաստատության (կազմակերպության)  անվանումը</t>
  </si>
  <si>
    <t xml:space="preserve">Կարգապահական պատասխանատվության տեսակը</t>
  </si>
  <si>
    <t xml:space="preserve">Կարգապահական պատասխանատվության հիմքը</t>
  </si>
  <si>
    <t xml:space="preserve">1.2)</t>
  </si>
  <si>
    <t xml:space="preserve">Կարգապահական պատասխանատվության ենթարկված լինելու վերաբերյալ այլ տեղեկություններ</t>
  </si>
  <si>
    <t xml:space="preserve">Հանգամանքների ամբողջական նկարագրությունը</t>
  </si>
  <si>
    <t xml:space="preserve">Տեղեկություններ, եթե կարգապահական պատասխանատվության ենթարկելու վերաբերյալ որոշումը բողոքարկվել է և բողոքարկման հիմքը</t>
  </si>
  <si>
    <t xml:space="preserve">Բողոքարկման արդյունքում կայացված ուժի մեջ մտած և վերջնական որոշումը (գործի համարը) (եթե վերաբերելի է)</t>
  </si>
  <si>
    <t xml:space="preserve">Արդյո՞ք վերջին 5 տարվա ընթացքում վարչական պատասխանատվության ենթարկվել եք
(ճանապարհային երթևեկության կանոնների և ավտոկայանատեղիների տեղական տուրքի վճարումների խախտման դեպքերով անհրաժեշտ է նշել վերջին 1 տարվա տվյալները)</t>
  </si>
  <si>
    <t xml:space="preserve">Եթե այո, ապա նշեք՝
(տեղեկատվությունն անհրաժեշտ է ներկայացնել Վարչական իրավախախտումների վերաբերյալ օրենսգրքի իրավակարգավորումների համատեքստում) </t>
  </si>
  <si>
    <t xml:space="preserve">Վարչական պատասխանատվության տեսակը</t>
  </si>
  <si>
    <t xml:space="preserve">Վարչական պատասխանատվության հիմքը</t>
  </si>
  <si>
    <t xml:space="preserve">Վարչական պատասխանատվություն կիրառող մարմինը</t>
  </si>
  <si>
    <t xml:space="preserve">2.2)</t>
  </si>
  <si>
    <t xml:space="preserve">Վարչական պատասխանատվության ենթարկված լինելու վերաբերյալ այլ տեղեկություններ</t>
  </si>
  <si>
    <t xml:space="preserve">Տեղեկություներ, եթե վարչական պատասխանատվության ենթարկելու վերաբերյալ որոշումը բողոքարկվել է և բողոքարկման հիմքը</t>
  </si>
  <si>
    <t xml:space="preserve">Բողոքարկման կողմը (եթե վերաբերելի է)</t>
  </si>
  <si>
    <t xml:space="preserve">Բողոքարկման արդյունքում կայացված՝ ուժի մեջ մտած և վերջնական որոշումը (գործի համարը) (եթե վերաբերելի է)</t>
  </si>
  <si>
    <t xml:space="preserve">Արդյո՞ք քրեական պատասխանատվության ենթարկվել եք</t>
  </si>
  <si>
    <t xml:space="preserve">Եթե այո, ապա նշեք՝
(տեղեկատվությունն անհրաժեշտ է ներկայացնել Վարչական իրավախախտումների վերաբերյալ օրենսգրքի իրավակարգավորումների համատեքստում) 
(անհրաժեշտ է նշել ճանապարհային երթևեկության կանոնների և ավտոկայանատեղիների տեղական տուրքի վճարումների խախտման դեպքերով վերջին 1 տարվա տվյալները)</t>
  </si>
  <si>
    <t xml:space="preserve">ՀՀ քրեական օրենսգրքի՝ հիմք հանդիսացած հոդվածը</t>
  </si>
  <si>
    <t xml:space="preserve">Քրեական գործի սկիզբ (օրը, ամիսը, տարին)</t>
  </si>
  <si>
    <t xml:space="preserve">Դատական ակտի տեսակը և պատժատեսակը (գործի համարը)</t>
  </si>
  <si>
    <t xml:space="preserve">3.2)</t>
  </si>
  <si>
    <t xml:space="preserve">Ձեր նկատմամբ երբևէ կայացվե՞լ է քրեական հետապնդում չիրականացնելու կամ քրեական հետապնդումը դադարեցնելու որոշում</t>
  </si>
  <si>
    <t xml:space="preserve">3.3)</t>
  </si>
  <si>
    <t xml:space="preserve">ՀՀ քրեական դատավարության օրենսգրքի՝ հիմք հանդիսացած հոդվածը</t>
  </si>
  <si>
    <t xml:space="preserve">Քրեական գործի (վարույթի) սկիզբը 
(օրը, ամիսը, տարին)</t>
  </si>
  <si>
    <t xml:space="preserve">Քրեական գործի (վարույթի) ավարտը
(օրը, ամիսը, տարին)</t>
  </si>
  <si>
    <t xml:space="preserve">Քրեական հետապնդում իրականացնող մարմինը</t>
  </si>
  <si>
    <t xml:space="preserve">Քրեական հետապնդման մարմնի կողմից կայացված որոշումը</t>
  </si>
  <si>
    <t xml:space="preserve">Արդյոք առկա՞ է դատվածություն</t>
  </si>
  <si>
    <t xml:space="preserve">Դատական գործի համարը</t>
  </si>
  <si>
    <t xml:space="preserve">Պատժի տեսակը</t>
  </si>
  <si>
    <t xml:space="preserve">Քրեական օրենսգրքի հոդվածը</t>
  </si>
  <si>
    <t xml:space="preserve">Պատժի չափը</t>
  </si>
  <si>
    <t xml:space="preserve">Դատական ակտի օրը, ամիսը, տարին</t>
  </si>
  <si>
    <t xml:space="preserve">4.2)</t>
  </si>
  <si>
    <t xml:space="preserve">Արդյո՞ք դատվածությունը հանված (վերացված)/մարված է</t>
  </si>
  <si>
    <t xml:space="preserve">Քրեական օրենսգրքի հիմքը</t>
  </si>
  <si>
    <t xml:space="preserve">5.2)</t>
  </si>
  <si>
    <t xml:space="preserve">Արդյո՞ք քաղաքացիական գործի շրջանակներում վերջին 5 տարվա ընթացքում հանդես եկել եք որպես հայցվոր կամ պատասխանող</t>
  </si>
  <si>
    <t xml:space="preserve">Կողմի կարգավիճակը</t>
  </si>
  <si>
    <t xml:space="preserve">Քաղաքացիական գործի համարը</t>
  </si>
  <si>
    <t xml:space="preserve">Պահանջը</t>
  </si>
  <si>
    <t xml:space="preserve">Դատական ակտի բնույթը (հակիրճ նկարագրություն)</t>
  </si>
  <si>
    <t xml:space="preserve">6.2)</t>
  </si>
  <si>
    <t xml:space="preserve">5. ԹԵԿՆԱԾՈՒԻ՝ ՔՐԵԱԿԱՆ ՕՐԵՆՍԳՐՔԻ ՀԱՄԱՁԱՅՆ ՔՐԵԱԿԱՆ ԵՆԹԱՄՇԱԿՈՒՅԹԻՆ ՀԱՐԵԼՈՒ ՀՆԱՐԱՎՈՐՈՒԹՅԱՆ ՎԵՐԱԲԵՐՅԱԼ ՏԵՂԵԿՈՒԹՅՈՒՆՆԵՐ</t>
  </si>
  <si>
    <t xml:space="preserve">Երբևէ, որևէ կերպ առնչվե՞լ եք քրեական ենթամշակույթ կրող խմբավորման, կամ անձի հետ</t>
  </si>
  <si>
    <t xml:space="preserve">Գործողության տեսակը</t>
  </si>
  <si>
    <t xml:space="preserve">Մանրամասների նկարագրություն</t>
  </si>
  <si>
    <t xml:space="preserve">Քրեական ենթամշակույթ կրող անձի հետ (օրինակ՝ օրենքով գող, քրեական հեղինակություն) ազգակցական կամ ընկերական կապի առկայության վերաբերյալ նշում</t>
  </si>
  <si>
    <t xml:space="preserve">Քրեական ենթամշակույթ կրող խմբավորման կամ անձի հետ անհատական հանդիպման վերաբերյալ նշում</t>
  </si>
  <si>
    <t xml:space="preserve">Քրեական ենթամշակույթ կրող խմբավորման կամ անձի հետ հեռախոսային կամ այլ հեռահար հաղորդակցություն ունենալու վերաբերյալ նշում</t>
  </si>
  <si>
    <t xml:space="preserve">Քրեական ենթամշակույթ կրող խմբավորման կամ անձի հետ անձնական, աշխատանքային կամ  այլ կապ ունենալու վերաբերյալ նշում </t>
  </si>
  <si>
    <t xml:space="preserve">Արդյոք տեղյա՞կ եք, որ Ձեր ընտանիքի որևէ անդամ երբևէ, որևէ կերպ առնչվել է քրեական ենթամշակույթ կրող խմբավորման, կամ անձի հետ </t>
  </si>
  <si>
    <t xml:space="preserve">Քրեական ենթամշակույթ կրող անձի հետ ազգակցական կամ ընկերական կապի առկայության վերաբերյալ նշում</t>
  </si>
  <si>
    <t xml:space="preserve">Քրեական ենթամշակույթ կրող խմբավորման կամ անձի հետ հեռախոսակցություն կամ այլ հեռահար հաղորդակցություն ունենալու վերաբերյալ նշում</t>
  </si>
  <si>
    <t xml:space="preserve">Քրեական ենթամշակույթ կրող խմբավորման կամ անձի հետ անձնական, աշխատանքային կամ   այլ կապ ունենալու վերաբերյալ նշում </t>
  </si>
  <si>
    <t xml:space="preserve">6. ԹԵԿՆԱԾՈՒԻ, ԻՆՉՊԵՍ ՆԱԵՎ ՀԱՆՐԱՅԻՆ ԾԱՌԱՅՈՒԹՅԱՆ ՄԱՍԻՆ ՕՐԵՆՔԻ 34-ՐԴ ՀՈԴՎԱԾԻ 9-ՐԴ ԵՎ 10-ՐԴ ՄԱՍԵՐԻ ԻՄԱՍՏՈՎ ՆՐԱ ԸՆՏԱՆԻՔԻ ԱՆԴԱՄՆԵՐԻ ԳՈՒՅՔԱՅԻՆ ԴՐՈՒԹՅԱՆ ՎԵՐԱԲԵՐՅԱԼ ԱՄՓՈՓ ՏԵՂԵԿՈՒԹՅՈՒՆՆԵՐ</t>
  </si>
  <si>
    <t xml:space="preserve">Ունե՞ք ընտանիքի անդամներ (ընտանիքի կազմի մեջ մտնող անձինք)</t>
  </si>
  <si>
    <t xml:space="preserve">Կապը  թեկնածուի հետ</t>
  </si>
  <si>
    <t xml:space="preserve">Ծննդյան օրը, ամիսը, տարին</t>
  </si>
  <si>
    <t xml:space="preserve">Անձը հաստատող փաստաթուղթ</t>
  </si>
  <si>
    <t xml:space="preserve">Քաղաքացիությունը</t>
  </si>
  <si>
    <t xml:space="preserve">Հաշվառման հասցեն</t>
  </si>
  <si>
    <t xml:space="preserve">Բնակության հասցեն</t>
  </si>
  <si>
    <t xml:space="preserve">Պաշտոնը (աշխատանքային գործունեությունը)</t>
  </si>
  <si>
    <t xml:space="preserve">Արդյոք Դուք կամ Ձեր ընտանիքի անդամները հանդիսանու՞մ եք (են) անշարժ գույքի սեփականատեր</t>
  </si>
  <si>
    <t xml:space="preserve">Սեփականատիրոջ անունը, ազգանունը, հայրանունը</t>
  </si>
  <si>
    <t xml:space="preserve">Առկա անշարժ գույքի տեսակը</t>
  </si>
  <si>
    <t xml:space="preserve">Սեփականության իրավունքի տեսակը (միանձնյա, համատեղ, բաժնային)</t>
  </si>
  <si>
    <t xml:space="preserve">Սեփականատիրոջ բաժինը</t>
  </si>
  <si>
    <t xml:space="preserve">Գտնվելու վայրի հասցեն</t>
  </si>
  <si>
    <t xml:space="preserve">Անշարժ գույքի հաշվառման համարը</t>
  </si>
  <si>
    <t xml:space="preserve">Անշարժ գույքի մակերեսը</t>
  </si>
  <si>
    <t xml:space="preserve">Անշարժ գույքը ձեռք բերելու օրը, ամիսը, տարին</t>
  </si>
  <si>
    <t xml:space="preserve">Անշարժ գույքի ձեռքբերման  եղանակը</t>
  </si>
  <si>
    <t xml:space="preserve">Ձեռքբերման գինը (արժեքը)</t>
  </si>
  <si>
    <t xml:space="preserve">Ձեռքբերման արժույթը</t>
  </si>
  <si>
    <t xml:space="preserve">Արդյոք առկա՞ է Ձեր կամ Ձեր ընտանիքի անդամների հարցաթերթիկի լրացման օրվան նախորդող ամսվա վերջին օրվանից սկսված 1 տարվա ընթացքում 90 օր և ավելի փաստացի տիրապետվող անշարժ գույք կամ Ձեր կամ Ձեր ընտանիքի անդամների անունից, օգտին կամ հաշվին ձեռք բերված, երրորդ անձին սեփականության իրավունքով պատկանող անշարժ գույք, կամ անշարժ գույք, որից փաստացի օգուտ եք ստանում կամ այն տնօրինում եք Դուք կամ Ձեր ընտանիքի անդամները</t>
  </si>
  <si>
    <t xml:space="preserve">Տնօրինողի անունը, ազգանունը, հայրանունը	</t>
  </si>
  <si>
    <t xml:space="preserve">Փաստացի տիրապետվող անշարժ գույքի տեսակը</t>
  </si>
  <si>
    <t xml:space="preserve">Սեփականատիրոջ հետ առկա կապի բնույթը</t>
  </si>
  <si>
    <t xml:space="preserve">Արդյոք Դուք կամ Ձեր ընտանիքի անդամները հանդիսանու՞մ եք (են) տրանսպորտային միջոցի սեփականատեր</t>
  </si>
  <si>
    <t xml:space="preserve">Առկա տրանսպորտային միջոցի  տեսակը</t>
  </si>
  <si>
    <t xml:space="preserve">Մակնիշը, սերիան</t>
  </si>
  <si>
    <t xml:space="preserve">Թողարկման տարին  </t>
  </si>
  <si>
    <t xml:space="preserve">Նույնականացման համարը</t>
  </si>
  <si>
    <t xml:space="preserve">Տրանսպորտային միջոցի  ձեռքբերման օրը, ամիսը, տարին</t>
  </si>
  <si>
    <t xml:space="preserve">Տրանսպորտային միջոցի ձեռքբերման եղանակը</t>
  </si>
  <si>
    <t xml:space="preserve">Արդյոք առկա՞ է Ձեր կամ Ձեր ընտանիքի անդամների հարցաթերթիկի լրացման օրվան նախորդող ամսվա վերջին օրվանից սկսված 1 տարվա ընթացքում 90 օր և ավելի փաստացի տիրապետվող տրանսպորտային միջոց կամ Ձեր կամ Ձեր ընտանիքի անդամների անունից, օգտին կամ հաշվին ձեռք բերված, երրորդ անձին սեփականության իրավունքով պատկանող տրանսպորտային միջոց, կամ տրանսպորտային միջոց, որից փաստացի օգուտ եք ստանում կամ այն տնօրինում եք Դուք կամ Ձեր ընտանիքի անդամները</t>
  </si>
  <si>
    <t xml:space="preserve">Տնօրինողի անունը, ազգանունը, հայրանունը</t>
  </si>
  <si>
    <t xml:space="preserve">Թողարկման տարին  </t>
  </si>
  <si>
    <t xml:space="preserve">Արդյոք Դուք կամ Ձեր ընտանիքի անդամները հանդիսանու՞մ եք (են) բաժնային արժեթղթերի կամ այլ ներդրումների սեփականատեր</t>
  </si>
  <si>
    <t xml:space="preserve">Ընկերության լրիվ անվանումը</t>
  </si>
  <si>
    <t xml:space="preserve">Բաժնային արժեթղթի կամ այլ ներդրման տեսակը </t>
  </si>
  <si>
    <t xml:space="preserve">Ձեռքբերման ամսաթիվը</t>
  </si>
  <si>
    <t xml:space="preserve">Ձեռքբերման եղանակը</t>
  </si>
  <si>
    <t xml:space="preserve">Գործարքի մյուս կողմի անվանումը կամ անունը, ազգանունը, հայրանունը, հասցեն </t>
  </si>
  <si>
    <t xml:space="preserve">Առկա բաժնային արժեթղթի կամ այլ ներդրման</t>
  </si>
  <si>
    <t xml:space="preserve">Արժեքը (գինը)</t>
  </si>
  <si>
    <t xml:space="preserve">Արժույթը</t>
  </si>
  <si>
    <t xml:space="preserve">Բաժնեմասնակցության %-ը</t>
  </si>
  <si>
    <t xml:space="preserve">Արդյոք առկա՞ են Ձեր կամ Ձեր ընտանիքի անդամների անունից, օգտին կամ հաշվին ձեռք բերված, երրորդ անձին սեփականության իրավունքով պատկանող բաժնային արժեթղթեր և այլ ներդրումներ կամ բաժնային արժեթղթեր և այլ ներդրումներ, որից փաստացի օգուտ եք ստանում կամ այն տնօրինում եք Դուք կամ Ձեր ընտանիքի անդամները</t>
  </si>
  <si>
    <t xml:space="preserve">Բաժնային արժեթղթերի և այլ ներդրումների սեփականատիրոջ անվանումը կամ անունը, ազգանունը, հայրանունը </t>
  </si>
  <si>
    <t xml:space="preserve">Թեկնածուի կամ նրա ընտանիքի անդամի և սեփականատիրոջ միջև առկա կապի բնույթը</t>
  </si>
  <si>
    <t xml:space="preserve">Բաժնային արժեթղթի կամ այլ ներդրման տեսակը </t>
  </si>
  <si>
    <t xml:space="preserve">Ձեռքբերման եղանակը </t>
  </si>
  <si>
    <t xml:space="preserve">7.2)</t>
  </si>
  <si>
    <t xml:space="preserve">Արդյոք Դուք կամ Ձեր ընտանիքի անդամներն ունե՞ք (ունե՞ն) հանձնված փոխառություններ </t>
  </si>
  <si>
    <t xml:space="preserve">Փոխատուի անունը, ազգանունը, հայրանունը</t>
  </si>
  <si>
    <t xml:space="preserve">Պարտապանի անվանումը կամ անունը, ազգանունը, հայրանունը</t>
  </si>
  <si>
    <t xml:space="preserve">Պարտապանի հասցեն</t>
  </si>
  <si>
    <t xml:space="preserve">Տրված փոխառության</t>
  </si>
  <si>
    <t xml:space="preserve">Գումարը</t>
  </si>
  <si>
    <t xml:space="preserve">Տոկոսադրույքը</t>
  </si>
  <si>
    <t xml:space="preserve">Արդյոք առկա՞ են Ձեր կամ Ձեր ընտանիքի անդամների անունից, օգտին կամ հաշվին ձեռք բերված, երրորդ անձի հանձնված և վերադարձված փոխառություններ, որից փաստացի օգուտ եք ստանում կամ տնօրինում եք Դուք կամ Ձեր ընտանիքի անդամները </t>
  </si>
  <si>
    <t xml:space="preserve">Տնօրինողի և երրորդ անձի միջև առկա կապի բնույթը</t>
  </si>
  <si>
    <t xml:space="preserve">9.2)</t>
  </si>
  <si>
    <t xml:space="preserve">Արդյոք Դուք կամ Ձեր ընտանիքի անդամներն ունե՞ք (ունե՞ն) բանկային ավանդներ</t>
  </si>
  <si>
    <t xml:space="preserve">10.1)</t>
  </si>
  <si>
    <t xml:space="preserve">Ավանդատուի անունը, ազգանունը, հայրանունը</t>
  </si>
  <si>
    <t xml:space="preserve">Բանկի անվանումը</t>
  </si>
  <si>
    <t xml:space="preserve">Բանկի հասցեն (օտարերկրյա բանկի դեպքում)</t>
  </si>
  <si>
    <t xml:space="preserve">Տվյալ բանկում առկա ավանդի</t>
  </si>
  <si>
    <t xml:space="preserve">11)</t>
  </si>
  <si>
    <t xml:space="preserve">Արդյոք առկա՞ են Ձեր կամ Ձեր ընտանիքի անդամների անունից, օգտին կամ հաշվին ձեռք բերված, երրորդ անձի բանկային ավանդներ, որից փաստացի օգուտ եք ստանում կամ տնօրինում եք Դուք կամ Ձեր ընտանիքի անդամները</t>
  </si>
  <si>
    <t xml:space="preserve">11.1)</t>
  </si>
  <si>
    <t xml:space="preserve">Երրորդ անձի անվանումը կամ անունը, ազգանունը, հայրանունը</t>
  </si>
  <si>
    <t xml:space="preserve">11.2)</t>
  </si>
  <si>
    <t xml:space="preserve">12)</t>
  </si>
  <si>
    <t xml:space="preserve">Արդյոք Դուք կամ Ձեր ընտանիքի անդամներն ունե՞ք (ունե՞ն) չորս միլիոն դրամից կամ դրան համարժեք արտարժույթից ավելի արժեք ունեցող գույք (թանկարժեք գույք)</t>
  </si>
  <si>
    <t xml:space="preserve">12.1)</t>
  </si>
  <si>
    <t xml:space="preserve">Առկա թանկարժեք գույքի տեսակը</t>
  </si>
  <si>
    <t xml:space="preserve">Թանկարժեք գույքի նկարագրությունը</t>
  </si>
  <si>
    <t xml:space="preserve">Թանկարժեք գույքի ձեռքբերման տարին </t>
  </si>
  <si>
    <t xml:space="preserve">Թանկարժեք գույքի ձեռքբերման եղանակը</t>
  </si>
  <si>
    <t xml:space="preserve">Ձեռքբերման արժեքը (գինը)</t>
  </si>
  <si>
    <t xml:space="preserve">Արժույթը </t>
  </si>
  <si>
    <t xml:space="preserve">13)</t>
  </si>
  <si>
    <t xml:space="preserve">Արդյոք առկա՞ է Ձեր կամ Ձեր ընտանիքի անդամների հարցաթերթիկի լրացման օրվան նախորդող ամսվա վերջին օրվանից սկսված 1 տարվա ընթացքում 90 օր և ավելի փաստացի տիրապետվող չորս միլիոն դրամից կամ դրան համարժեք արտարժույթից ավելի արժեք ունեցող գույք (թանկարժեք գույք) կամ է Ձեր կամ Ձեր ընտանիքի անդամների անունից, օգտին կամ հաշվին ձեռք բերված, երրորդ անձին սեփականության իրավունքով պատկանող թանկարժեք գույք, կամ թանկարժեք գույք, որից փաստացի օգուտ է ստանում կամ այդ գույքը տնօրինում եք Դուք կամ Ձեր ընտանիքի անդամները</t>
  </si>
  <si>
    <t xml:space="preserve">13.1)</t>
  </si>
  <si>
    <t xml:space="preserve">Գույքի սեփականատիրոջ անվանումը կամ անունը, ազգանունը, հայրանունը</t>
  </si>
  <si>
    <t xml:space="preserve">Տնօրինողի և սեփականատիրոջ միջև առկա կապի բնույթը</t>
  </si>
  <si>
    <t xml:space="preserve">14)</t>
  </si>
  <si>
    <t xml:space="preserve">Արդյոք Դուք կամ Ձեր ընտանիքի անդամներն ունե՞ք (ունե՞ն) կանխիկ դրամ</t>
  </si>
  <si>
    <t xml:space="preserve">14.1)</t>
  </si>
  <si>
    <t xml:space="preserve">Առկա կանխիկ դրամի</t>
  </si>
  <si>
    <t xml:space="preserve">Գումարը (չափը)</t>
  </si>
  <si>
    <t xml:space="preserve">Ծագման աղբյուրը</t>
  </si>
  <si>
    <t xml:space="preserve">14.2)</t>
  </si>
  <si>
    <t xml:space="preserve">15)</t>
  </si>
  <si>
    <t xml:space="preserve">Արդյոք առկա՞ են Ձեր կամ Ձեր ընտանիքի անդամների անունից, օգտին կամ հաշվին ձեռք բերված, երրորդ անձին պատկանող կանխիկ դրամ, կամ կանխիկ դրամ, որից փաստացի օգուտ եք ստանում կամ այն տնօրինում եք Դուք կամ Ձեր ընտանիքի անդամները</t>
  </si>
  <si>
    <t xml:space="preserve">15.1)</t>
  </si>
  <si>
    <t xml:space="preserve">16)</t>
  </si>
  <si>
    <t xml:space="preserve">Արդյոք Դուք կամ Ձեր ընտանիքի անդամներն ունե՞ք (ունե՞ն) բանկային հաշիվների մնացորդներ (բացառությամբ ավանդների)</t>
  </si>
  <si>
    <t xml:space="preserve">16.1)</t>
  </si>
  <si>
    <t xml:space="preserve">Առկա դրամական միջոց</t>
  </si>
  <si>
    <t xml:space="preserve">17)</t>
  </si>
  <si>
    <t xml:space="preserve">Արդյոք առկա՞ են Ձեր կամ Ձեր ընտանիքի անդամների անունից, օգտին կամ հաշվին ձեռք բերված, երրորդ անձին պատկանող բանկային հաշիվների մնացորդներ (բացառությամբ ավանդների), կամ այն բանկային հաշիվների մնացորդները (բացառությամբ ավանդների), որից փաստացի օգուտ եք ստանում կամ այն տնօրինում եք Դուք կամ Ձեր ընտանիքի անդամները</t>
  </si>
  <si>
    <t xml:space="preserve">17.1)</t>
  </si>
  <si>
    <t xml:space="preserve">Բանկային հաշիվների մնացորդների սեփականատիրոջ անվանումը կամ անունը, ազգանունը, հայրանունը</t>
  </si>
  <si>
    <t xml:space="preserve">17.2)</t>
  </si>
  <si>
    <t xml:space="preserve">18)</t>
  </si>
  <si>
    <t xml:space="preserve">Արդյոք Ձեր կամ Ձեր ընտանիքի անդամների մոտ առկա՞ են էլեկտրոնային հաշիվներ և կրիպտոարժույթ</t>
  </si>
  <si>
    <t xml:space="preserve">18.1)</t>
  </si>
  <si>
    <t xml:space="preserve">Առկա դրամական միջոցի</t>
  </si>
  <si>
    <t xml:space="preserve">Տեսակը</t>
  </si>
  <si>
    <t xml:space="preserve">18.2)</t>
  </si>
  <si>
    <t xml:space="preserve">19)</t>
  </si>
  <si>
    <t xml:space="preserve">Արդյոք առկա՞ են Ձեր կամ Ձեր ընտանիքի անդամների անունից, օգտին կամ հաշվին ձեռք բերված, երրորդ անձին պատկանող էլեկտրոնային հաշիվներ և կրիպտոարժույթ, կամ էլեկտրոնային հաշիվներ և կրիպտոարժույթ, որից փաստացի օգուտ եք ստանում կամ այն տնօրինում եք Դուք կամ Ձեր ընտանիքի անդամները </t>
  </si>
  <si>
    <t xml:space="preserve">19.1)</t>
  </si>
  <si>
    <t xml:space="preserve">Էլեկտրոնային հաշիվների և կրիպտոարժույթի սեփականատիրոջ անվանումը կամ անունը, ազգանունը, հայրանունը</t>
  </si>
  <si>
    <t xml:space="preserve">20)</t>
  </si>
  <si>
    <t xml:space="preserve">Արդյոք Դուք կամ Ձեր ընտանիքի անդամները վերջին երեք տարիներին ստացե՞լ եք եկամուտներ</t>
  </si>
  <si>
    <t xml:space="preserve">20.1)</t>
  </si>
  <si>
    <t xml:space="preserve">Եկամուտ ստացող անձի անունը, ազգանունը, հայրանունը </t>
  </si>
  <si>
    <t xml:space="preserve">Եկամտի տեսակը</t>
  </si>
  <si>
    <t xml:space="preserve">Եկամուտ վճարող կազմակերպության անվանումը կամ ֆիզիկական անձի անունը, ազգանունը և հայրանունը</t>
  </si>
  <si>
    <t xml:space="preserve">Եկամուտ վճարողի հասցեն</t>
  </si>
  <si>
    <t xml:space="preserve">Ստացված եկամտի Գումարը</t>
  </si>
  <si>
    <t xml:space="preserve">Ստացված եկամտի Արժույթը</t>
  </si>
  <si>
    <t xml:space="preserve">Բնամթերային ձևով ստացված եկամուտը (դրան համարժեք ՀՀ դրամ)</t>
  </si>
  <si>
    <t xml:space="preserve">20.2)</t>
  </si>
  <si>
    <t xml:space="preserve">Չլրացված պարտադիր դաշտ</t>
  </si>
  <si>
    <t xml:space="preserve">Չլրացված ոչ պարտադիր դաշտ</t>
  </si>
  <si>
    <t xml:space="preserve">Լրացված դաշտ</t>
  </si>
  <si>
    <t xml:space="preserve">Ամսաթիվ</t>
  </si>
  <si>
    <t xml:space="preserve">1. ԿԵՆՍԱԳՐԱԿԱՆ ՏՎՅԱԼՆԵՐ</t>
  </si>
  <si>
    <t xml:space="preserve">2. ԿՐԹՈՒԹՅԱՆ, ԱՇԽԱՏԱՆՔԱՅԻՆ ՓՈՐՁԻ ՎԵՐԱԲԵՐՅԱԼ ՏԵՂԵԿՈՒԹՅՈՒՆՆԵՐ</t>
  </si>
  <si>
    <t xml:space="preserve">4. ՔՐԵԱԿԱՆ, ՎԱՐՉԱԿԱՆ ԿԱՄ ԿԱՐԳԱՊԱՀԱԿԱՆ ՊԱՏԱՍԽԱՆԱՏՎՈՒԹՅԱՆ ԵՆԹԱՐԿՎԱԾ ԼԻՆԵԼՈՒ ՎԵՐԱԲԵՐՅԱԼ ՏԵՂԵԿԱՏՎՈՒԹՅՈՒՆ</t>
  </si>
  <si>
    <t xml:space="preserve">5. ՔՐԵԱԿԱՆ ԵՆԹԱՄՇԱԿՈՒՅԹԻՆ ՀԱՐԵԼՈՒ ՀՆԱՐԱՎՈՐՈՒԹՅԱՆ ՎԵՐԱԲԵՐՅԱԼ ՏԵՂԵԿՈՒԹՅՈՒՆՆԵՐ</t>
  </si>
  <si>
    <t xml:space="preserve">6. ԳՈՒՅՔԱՅԻՆ ԴՐՈՒԹՅԱՆ ՎԵՐԱԲԵՐՅԱԼ ԱՄՓՈՓ ՏԵՂԵԿՈՒԹՅՈՒՆՆԵՐ</t>
  </si>
  <si>
    <t xml:space="preserve">ForChecking!</t>
  </si>
  <si>
    <t xml:space="preserve">Missing</t>
  </si>
  <si>
    <t xml:space="preserve">ForCharts</t>
  </si>
  <si>
    <t xml:space="preserve">ForExtractChecking</t>
  </si>
  <si>
    <t xml:space="preserve">Q</t>
  </si>
  <si>
    <t xml:space="preserve">Mandatory</t>
  </si>
  <si>
    <t xml:space="preserve">Total</t>
  </si>
  <si>
    <t xml:space="preserve">Missing/NotMandatory</t>
  </si>
  <si>
    <t xml:space="preserve">Answered</t>
  </si>
  <si>
    <t xml:space="preserve">Pending</t>
  </si>
  <si>
    <t xml:space="preserve">Հավելված 1</t>
  </si>
  <si>
    <t xml:space="preserve">Կոռուպցիայի կանխարգելման հանձնաժողովի</t>
  </si>
  <si>
    <t xml:space="preserve">2024 թվականի______-ի N __-Ն որոշման</t>
  </si>
  <si>
    <t xml:space="preserve">PersonalInfoQ2_1</t>
  </si>
  <si>
    <t xml:space="preserve">PersonalInfoQ9_1</t>
  </si>
  <si>
    <t xml:space="preserve">EducWorkQ1</t>
  </si>
  <si>
    <t xml:space="preserve">EducWorkQ2_1</t>
  </si>
  <si>
    <t xml:space="preserve">EducWorkQ3</t>
  </si>
  <si>
    <t xml:space="preserve">EducWorkQ4_1</t>
  </si>
  <si>
    <t xml:space="preserve">EducWorkQ5_1</t>
  </si>
  <si>
    <t xml:space="preserve">EducWorkQ6_1</t>
  </si>
  <si>
    <t xml:space="preserve">EducWorkQ7_1</t>
  </si>
  <si>
    <t xml:space="preserve">EducWorkQ8_1</t>
  </si>
  <si>
    <t xml:space="preserve">EducWorkQ9_1</t>
  </si>
  <si>
    <t xml:space="preserve">RelationQ1_1</t>
  </si>
  <si>
    <t xml:space="preserve">RelationQ2_1</t>
  </si>
  <si>
    <t xml:space="preserve">RelationQ3_1</t>
  </si>
  <si>
    <t xml:space="preserve">ChargesQ1_1</t>
  </si>
  <si>
    <t xml:space="preserve">ChargesQ1_2</t>
  </si>
  <si>
    <t xml:space="preserve">ChargesQ2_1</t>
  </si>
  <si>
    <t xml:space="preserve">ChargesQ2_2</t>
  </si>
  <si>
    <t xml:space="preserve">ChargesQ3_1</t>
  </si>
  <si>
    <t xml:space="preserve">ChargesQ3_3</t>
  </si>
  <si>
    <t xml:space="preserve">ChargesQ4_1</t>
  </si>
  <si>
    <t xml:space="preserve">ChargesQ5_1</t>
  </si>
  <si>
    <t xml:space="preserve">ChargesQ6_1</t>
  </si>
  <si>
    <t xml:space="preserve">PropertyQ1_1</t>
  </si>
  <si>
    <t xml:space="preserve">PropertyQ2_1</t>
  </si>
  <si>
    <t xml:space="preserve">PropertyQ3_1</t>
  </si>
  <si>
    <t xml:space="preserve">PropertyQ4_1</t>
  </si>
  <si>
    <t xml:space="preserve">PropertyQ5_1</t>
  </si>
  <si>
    <t xml:space="preserve">PropertyQ6_1</t>
  </si>
  <si>
    <t xml:space="preserve">PropertyQ7_1</t>
  </si>
  <si>
    <t xml:space="preserve">PropertyQ8_1</t>
  </si>
  <si>
    <t xml:space="preserve">PropertyQ9_1</t>
  </si>
  <si>
    <t xml:space="preserve">PropertyQ10_1</t>
  </si>
  <si>
    <t xml:space="preserve">PropertyQ11_1</t>
  </si>
  <si>
    <t xml:space="preserve">PropertyQ12_1</t>
  </si>
  <si>
    <t xml:space="preserve">PropertyQ13_1</t>
  </si>
  <si>
    <t xml:space="preserve">PropertyQ14_1</t>
  </si>
  <si>
    <t xml:space="preserve">PropertyQ15_1</t>
  </si>
  <si>
    <t xml:space="preserve">PropertyQ16_1</t>
  </si>
  <si>
    <t xml:space="preserve">PropertyQ17_1</t>
  </si>
  <si>
    <t xml:space="preserve">PropertyQ18_1</t>
  </si>
  <si>
    <t xml:space="preserve">PropertyQ19_1</t>
  </si>
  <si>
    <t xml:space="preserve">PropertyQ20_1</t>
  </si>
  <si>
    <t xml:space="preserve">RowNum</t>
  </si>
  <si>
    <t xml:space="preserve">Checkings</t>
  </si>
  <si>
    <t xml:space="preserve">Քրեական գործի սկիզբը (օրը, ամիսը, տարին)</t>
  </si>
  <si>
    <t xml:space="preserve">Դատական ակտի տեսակը (գործի համարը, պատժատեսակ)</t>
  </si>
  <si>
    <t xml:space="preserve">Քրեական գործի ավարտը (օրը, ամիսը, տարին)</t>
  </si>
  <si>
    <t xml:space="preserve">Տարեթիվը</t>
  </si>
  <si>
    <t xml:space="preserve">Ձեռքբերման արժեքը
(գինը)</t>
  </si>
  <si>
    <t xml:space="preserve">ForCodes</t>
  </si>
  <si>
    <t xml:space="preserve">YesNo</t>
  </si>
  <si>
    <t xml:space="preserve">YesNoNA</t>
  </si>
  <si>
    <t xml:space="preserve">RelationList1</t>
  </si>
  <si>
    <t xml:space="preserve">PropertyList1</t>
  </si>
  <si>
    <t xml:space="preserve">EducWorkList1</t>
  </si>
  <si>
    <t xml:space="preserve">PropertyListCur</t>
  </si>
  <si>
    <t xml:space="preserve">MonthList</t>
  </si>
  <si>
    <t xml:space="preserve">PropertyList1_1</t>
  </si>
  <si>
    <t xml:space="preserve">PropertyList4_1_1</t>
  </si>
  <si>
    <t xml:space="preserve">PropertyList4_1_2</t>
  </si>
  <si>
    <t xml:space="preserve">PropertyList4_1_3</t>
  </si>
  <si>
    <t xml:space="preserve">PropertyList5_1</t>
  </si>
  <si>
    <t xml:space="preserve">PropertyList6_1_1</t>
  </si>
  <si>
    <t xml:space="preserve">PropertyList8_1</t>
  </si>
  <si>
    <t xml:space="preserve">PropertyList23_1</t>
  </si>
  <si>
    <t xml:space="preserve">ForPDFFooter</t>
  </si>
  <si>
    <t xml:space="preserve">FINAL WORDING</t>
  </si>
  <si>
    <t xml:space="preserve">WordingForMissingInfo</t>
  </si>
  <si>
    <t xml:space="preserve">Number</t>
  </si>
  <si>
    <t xml:space="preserve">rows</t>
  </si>
  <si>
    <t xml:space="preserve">columns</t>
  </si>
  <si>
    <t xml:space="preserve">Name</t>
  </si>
  <si>
    <t xml:space="preserve">Այո</t>
  </si>
  <si>
    <t xml:space="preserve">Ամուսին</t>
  </si>
  <si>
    <t xml:space="preserve">Բակալավրի դիպլոմ</t>
  </si>
  <si>
    <t xml:space="preserve">AMD</t>
  </si>
  <si>
    <t xml:space="preserve">Հունվար</t>
  </si>
  <si>
    <t xml:space="preserve">Հողամաս</t>
  </si>
  <si>
    <t xml:space="preserve">Միանձնյա</t>
  </si>
  <si>
    <t xml:space="preserve">Գնում</t>
  </si>
  <si>
    <t xml:space="preserve">Մարդատար</t>
  </si>
  <si>
    <t xml:space="preserve">Դեպոզիտար ստացական</t>
  </si>
  <si>
    <t xml:space="preserve">Մինչև 1 մլն ՀՀ դրամ</t>
  </si>
  <si>
    <t xml:space="preserve">Թեկնածուի ստորագրությունը _____________________</t>
  </si>
  <si>
    <t xml:space="preserve">(1)	Կենսագրական այլ տեղեկատվության կամավոր բացահայտում
Տրամադրեք Ձեր, ինչպես նաև Ձեր անձնական, ընտանեկան, սոցիալական, մասնագիտական կյանքին առնչվող ցանկացած այլ փաստեր, որոնք կցանկանայիք, որ Կոռուպցիայի կանխարգելման հանձնաժողովի (այսուհետ՝ Հանձնաժողով) կողմից հաշվի առնվի՝ բարեվարքության վերաբերյալ եզրակացություն ներկայացնելիս։ </t>
  </si>
  <si>
    <t xml:space="preserve">Ոչ բոլոր պարտադիր դաշտերն են լրացված։</t>
  </si>
  <si>
    <t xml:space="preserve">ForNamesList</t>
  </si>
  <si>
    <t xml:space="preserve">Ոչ</t>
  </si>
  <si>
    <t xml:space="preserve">Ծնող</t>
  </si>
  <si>
    <t xml:space="preserve">Մագիստրոսի դիպլոմ</t>
  </si>
  <si>
    <t xml:space="preserve">USD</t>
  </si>
  <si>
    <t xml:space="preserve">Փետրվար</t>
  </si>
  <si>
    <t xml:space="preserve">Անչափահաս զավակը (այդ թվում՝ որդեգրված)</t>
  </si>
  <si>
    <t xml:space="preserve">Ընդերքի մաս</t>
  </si>
  <si>
    <t xml:space="preserve">Համատեղ</t>
  </si>
  <si>
    <t xml:space="preserve">Նվիրատվություն</t>
  </si>
  <si>
    <t xml:space="preserve">Բեռնատար</t>
  </si>
  <si>
    <t xml:space="preserve">Պարտատոմսեր</t>
  </si>
  <si>
    <t xml:space="preserve">1 մլն-ից մինչև 2 մլն ՀՀ դրամ</t>
  </si>
  <si>
    <t xml:space="preserve">Անցնե՞լ մանրամասն հաշվետվության էջ։</t>
  </si>
  <si>
    <t xml:space="preserve">Վերաբերելի չէ</t>
  </si>
  <si>
    <t xml:space="preserve">Չափահաս զավակ</t>
  </si>
  <si>
    <t xml:space="preserve">Բարձրագույն կրթությամբ մասնագետի դիպլոմ</t>
  </si>
  <si>
    <t xml:space="preserve">EUR</t>
  </si>
  <si>
    <t xml:space="preserve">Մարտ</t>
  </si>
  <si>
    <t xml:space="preserve">Խնամակալության կամ հոգաբարձության տակ գտնվող անձ</t>
  </si>
  <si>
    <t xml:space="preserve">Զավակ</t>
  </si>
  <si>
    <t xml:space="preserve">Մեկուսի ջրքյին օբյեկտ</t>
  </si>
  <si>
    <t xml:space="preserve">Բաժնային</t>
  </si>
  <si>
    <t xml:space="preserve">Ժառանգություն</t>
  </si>
  <si>
    <t xml:space="preserve">Մոտոցիկլ</t>
  </si>
  <si>
    <t xml:space="preserve">Վճարային արժեթղթեր</t>
  </si>
  <si>
    <t xml:space="preserve">2 մլն-ից մինչև 5 մլն ՀՀ դրամ</t>
  </si>
  <si>
    <t xml:space="preserve">ՀԱՎԱՍՏՈՒՄ ԵՎ ԼԻԱԶՈՐՈՒՄ</t>
  </si>
  <si>
    <t xml:space="preserve">Եղբայր</t>
  </si>
  <si>
    <t xml:space="preserve">Հետազոտողի դիպլոմ</t>
  </si>
  <si>
    <t xml:space="preserve">RUR</t>
  </si>
  <si>
    <t xml:space="preserve">Ապրիլ</t>
  </si>
  <si>
    <t xml:space="preserve">Համատեղ բնակվող չափահաս անձ</t>
  </si>
  <si>
    <t xml:space="preserve">Անտառ</t>
  </si>
  <si>
    <t xml:space="preserve">Այլ</t>
  </si>
  <si>
    <t xml:space="preserve">Բաժմետոմսեր</t>
  </si>
  <si>
    <t xml:space="preserve">5 մլն և ավել</t>
  </si>
  <si>
    <t xml:space="preserve">Քույր</t>
  </si>
  <si>
    <t xml:space="preserve">Օրդինատորի դիպլոմ</t>
  </si>
  <si>
    <t xml:space="preserve">Մայիս</t>
  </si>
  <si>
    <t xml:space="preserve">Բազմամյա տնկի</t>
  </si>
  <si>
    <t xml:space="preserve">Բաժնեմասեր</t>
  </si>
  <si>
    <t xml:space="preserve">Համաձայն «Կոռուպցիայի կանխարգելման հանձնաժողովի մասին» օրենքի 26.1-ին հոդվածի՝ հայտնում եմ, որ տեղյակ եմ Հանձնաժողովի իրավասություններին, համաձայն որոնց՝ Հանձնաժողովը բարեվարքության ուսումնասիրության գործընթացում իրավասու է պետական կամ տեղական ինքնակառավարման մարմնից, պետական կազմակերպություններից կամ դրանց պաշտոնատար անձանցից, այլ անձանցից պահանջելու և ստանալու (ներառյալ՝ էլեկտրոնային հարցման եղանակով) իմ վերաբերյալ տեղեկություններ, փաստաթղթեր, այդ թվում՝ բանկային գաղտնիք կազմող տեղեկություններ, «Արժեթղթերի շուկայի մասին» օրենքով սահմանված Կենտրոնական դեպոզիտարիայի կողմից արժեթղթերի հետ կատարված գործարքների վերաբերյալ ծառայողական տեղեկություններ, ապահովագրական գաղտնիք կազմող տեղեկություններ, ինչպես նաև վարկային բյուրոյից՝ վարկային տեղեկատվություն կամ վարկային պատմություն:
Ստորև ստորագրելով՝  հաստատում եմ, որ կարդացել եմ վերոշարադրյալ հարցերը և լիարժեքորեն, ճշմարտացիորեն և ճշգրիտ կերպով պատասխանել եմ դրանց:
Ստորագրություն      _________________________</t>
  </si>
  <si>
    <t xml:space="preserve">Ամուսնու ծնող</t>
  </si>
  <si>
    <t xml:space="preserve">Հունիս</t>
  </si>
  <si>
    <t xml:space="preserve">Բնակելի տուն</t>
  </si>
  <si>
    <t xml:space="preserve">Ամուսնու չափահաս զավակ</t>
  </si>
  <si>
    <t xml:space="preserve">Հուլիս</t>
  </si>
  <si>
    <t xml:space="preserve">Ամուսնու զավակ</t>
  </si>
  <si>
    <t xml:space="preserve">Ամուսնու եղբայր</t>
  </si>
  <si>
    <t xml:space="preserve">Օգոստոս</t>
  </si>
  <si>
    <t xml:space="preserve">Ամառանոց</t>
  </si>
  <si>
    <t xml:space="preserve">Ամուսնու քույր</t>
  </si>
  <si>
    <t xml:space="preserve">Սեպտեմբեր</t>
  </si>
  <si>
    <t xml:space="preserve">Շենքում ոչ բնակելի տարածք</t>
  </si>
  <si>
    <t xml:space="preserve">Հոկտեմբեր</t>
  </si>
  <si>
    <t xml:space="preserve">Ավտոտնակ</t>
  </si>
  <si>
    <t xml:space="preserve">Նոյեմբեր</t>
  </si>
  <si>
    <t xml:space="preserve">Հասարակական նշանակության շինություն</t>
  </si>
  <si>
    <t xml:space="preserve">Դեկտեմբեր</t>
  </si>
  <si>
    <t xml:space="preserve">Արտադրական նշանակության շինություն</t>
  </si>
  <si>
    <t xml:space="preserve">Անավարտ շինություն</t>
  </si>
  <si>
    <t xml:space="preserve">Պետական գրանցում չստացած շինություն</t>
  </si>
  <si>
    <t xml:space="preserve">Հողին ամրակալված այլ անշարժ գույք</t>
  </si>
  <si>
    <t xml:space="preserve">Ավտոկայանատեղի</t>
  </si>
</sst>
</file>

<file path=xl/styles.xml><?xml version="1.0" encoding="utf-8"?>
<styleSheet xmlns="http://schemas.openxmlformats.org/spreadsheetml/2006/main">
  <numFmts count="6">
    <numFmt numFmtId="164" formatCode="General"/>
    <numFmt numFmtId="165" formatCode="m/d/yyyy"/>
    <numFmt numFmtId="166" formatCode="0%"/>
    <numFmt numFmtId="167" formatCode="@"/>
    <numFmt numFmtId="168" formatCode="&quot;+374 &quot;##\ ######"/>
    <numFmt numFmtId="169" formatCode="General"/>
  </numFmts>
  <fonts count="27">
    <font>
      <sz val="11"/>
      <color theme="1"/>
      <name val="Calibri"/>
      <family val="2"/>
      <charset val="1"/>
    </font>
    <font>
      <sz val="10"/>
      <name val="Arial"/>
      <family val="0"/>
    </font>
    <font>
      <sz val="10"/>
      <name val="Arial"/>
      <family val="0"/>
    </font>
    <font>
      <sz val="10"/>
      <name val="Arial"/>
      <family val="0"/>
    </font>
    <font>
      <sz val="12"/>
      <color theme="1"/>
      <name val="GHEA Grapalat"/>
      <family val="3"/>
      <charset val="1"/>
    </font>
    <font>
      <b val="true"/>
      <sz val="12"/>
      <color theme="1"/>
      <name val="GHEA Grapalat"/>
      <family val="3"/>
      <charset val="1"/>
    </font>
    <font>
      <sz val="10.5"/>
      <color theme="1"/>
      <name val="Times New Roman"/>
      <family val="1"/>
    </font>
    <font>
      <i val="true"/>
      <sz val="10.5"/>
      <color theme="1"/>
      <name val="Calibri"/>
      <family val="0"/>
    </font>
    <font>
      <sz val="12"/>
      <color rgb="FF000000"/>
      <name val="Calibri"/>
      <family val="2"/>
    </font>
    <font>
      <sz val="11"/>
      <color theme="1"/>
      <name val="Times New Roman"/>
      <family val="1"/>
    </font>
    <font>
      <b val="true"/>
      <sz val="12"/>
      <color theme="1"/>
      <name val="Calibri"/>
      <family val="0"/>
    </font>
    <font>
      <b val="true"/>
      <sz val="12"/>
      <color theme="1"/>
      <name val="Cambria Math"/>
      <family val="1"/>
    </font>
    <font>
      <sz val="12"/>
      <color theme="1"/>
      <name val="Calibri"/>
      <family val="2"/>
      <charset val="1"/>
    </font>
    <font>
      <sz val="12"/>
      <name val="GHEA Grapalat"/>
      <family val="3"/>
      <charset val="1"/>
    </font>
    <font>
      <u val="single"/>
      <sz val="11"/>
      <color theme="10"/>
      <name val="Calibri"/>
      <family val="2"/>
      <charset val="1"/>
    </font>
    <font>
      <b val="true"/>
      <sz val="14"/>
      <color theme="1"/>
      <name val="Calibri"/>
      <family val="0"/>
    </font>
    <font>
      <b val="true"/>
      <i val="true"/>
      <sz val="11"/>
      <color theme="1"/>
      <name val="Calibri"/>
      <family val="0"/>
    </font>
    <font>
      <b val="true"/>
      <sz val="12"/>
      <color theme="1"/>
      <name val="GHEA Grapalat"/>
      <family val="0"/>
      <charset val="1"/>
    </font>
    <font>
      <sz val="12"/>
      <color theme="0"/>
      <name val="Calibri"/>
      <family val="2"/>
      <charset val="1"/>
    </font>
    <font>
      <sz val="14"/>
      <color theme="1"/>
      <name val="Calibri"/>
      <family val="2"/>
      <charset val="1"/>
    </font>
    <font>
      <sz val="8"/>
      <color theme="1"/>
      <name val="Calibri"/>
      <family val="2"/>
      <charset val="1"/>
    </font>
    <font>
      <b val="true"/>
      <i val="true"/>
      <sz val="12"/>
      <color rgb="FF000000"/>
      <name val="Calibri"/>
      <family val="2"/>
      <charset val="1"/>
    </font>
    <font>
      <sz val="11"/>
      <color theme="0"/>
      <name val="Calibri"/>
      <family val="2"/>
      <charset val="1"/>
    </font>
    <font>
      <b val="true"/>
      <sz val="11"/>
      <color theme="0"/>
      <name val="Calibri"/>
      <family val="2"/>
      <charset val="1"/>
    </font>
    <font>
      <b val="true"/>
      <sz val="11"/>
      <color theme="1"/>
      <name val="Calibri"/>
      <family val="2"/>
      <charset val="1"/>
    </font>
    <font>
      <sz val="11"/>
      <color theme="1"/>
      <name val="GHEA Grapalat"/>
      <family val="3"/>
      <charset val="1"/>
    </font>
    <font>
      <b val="true"/>
      <sz val="11"/>
      <color theme="1"/>
      <name val="GHEA Grapalat"/>
      <family val="3"/>
      <charset val="1"/>
    </font>
  </fonts>
  <fills count="7">
    <fill>
      <patternFill patternType="none"/>
    </fill>
    <fill>
      <patternFill patternType="gray125"/>
    </fill>
    <fill>
      <patternFill patternType="solid">
        <fgColor theme="0" tint="-0.35"/>
        <bgColor rgb="FFBFBFBF"/>
      </patternFill>
    </fill>
    <fill>
      <patternFill patternType="solid">
        <fgColor theme="0" tint="-0.25"/>
        <bgColor rgb="FFD0CECE"/>
      </patternFill>
    </fill>
    <fill>
      <patternFill patternType="solid">
        <fgColor rgb="FF002060"/>
        <bgColor rgb="FF000080"/>
      </patternFill>
    </fill>
    <fill>
      <patternFill patternType="solid">
        <fgColor rgb="FFFFC000"/>
        <bgColor rgb="FFFF9900"/>
      </patternFill>
    </fill>
    <fill>
      <patternFill patternType="solid">
        <fgColor theme="4"/>
        <bgColor rgb="FF8B8B8B"/>
      </patternFill>
    </fill>
  </fills>
  <borders count="12">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color theme="4" tint="0.3999"/>
      </left>
      <right style="thin">
        <color theme="4" tint="0.3999"/>
      </right>
      <top/>
      <bottom style="thin">
        <color theme="4" tint="0.3999"/>
      </bottom>
      <diagonal/>
    </border>
    <border diagonalUp="false" diagonalDown="false">
      <left/>
      <right style="thin"/>
      <top/>
      <bottom style="thin"/>
      <diagonal/>
    </border>
    <border diagonalUp="false" diagonalDown="false">
      <left/>
      <right/>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right"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right" vertical="bottom" textRotation="0" wrapText="false" indent="0" shrinkToFit="false"/>
      <protection locked="true" hidden="false"/>
    </xf>
    <xf numFmtId="165" fontId="5" fillId="0" borderId="1"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false" hidden="false"/>
    </xf>
    <xf numFmtId="164" fontId="4" fillId="0" borderId="2" xfId="0" applyFont="true" applyBorder="true" applyAlignment="true" applyProtection="true">
      <alignment horizontal="left" vertical="center" textRotation="0" wrapText="false" indent="0" shrinkToFit="false"/>
      <protection locked="false" hidden="false"/>
    </xf>
    <xf numFmtId="164" fontId="5" fillId="0" borderId="3" xfId="0" applyFont="true" applyBorder="true" applyAlignment="true" applyProtection="true">
      <alignment horizontal="center" vertical="bottom"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5" fontId="4" fillId="0" borderId="2" xfId="0" applyFont="true" applyBorder="true" applyAlignment="true" applyProtection="true">
      <alignment horizontal="left"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fals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7" fontId="4" fillId="0" borderId="2" xfId="0" applyFont="true" applyBorder="true" applyAlignment="true" applyProtection="true">
      <alignment horizontal="center" vertical="center" textRotation="0" wrapText="false" indent="0" shrinkToFit="false"/>
      <protection locked="fals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0" borderId="2" xfId="0" applyFont="true" applyBorder="true" applyAlignment="true" applyProtection="true">
      <alignment horizontal="left" vertical="top" textRotation="0" wrapText="true" indent="0" shrinkToFit="false"/>
      <protection locked="false" hidden="false"/>
    </xf>
    <xf numFmtId="168" fontId="4" fillId="0" borderId="2" xfId="0" applyFont="true" applyBorder="true" applyAlignment="true" applyProtection="true">
      <alignment horizontal="center" vertical="center" textRotation="0" wrapText="false" indent="0" shrinkToFit="false"/>
      <protection locked="false" hidden="false"/>
    </xf>
    <xf numFmtId="164" fontId="14" fillId="0" borderId="2" xfId="20" applyFont="true" applyBorder="true" applyAlignment="true" applyProtection="true">
      <alignment horizontal="center" vertical="center" textRotation="0" wrapText="true" indent="0" shrinkToFit="false"/>
      <protection locked="false" hidden="false"/>
    </xf>
    <xf numFmtId="165" fontId="4" fillId="0" borderId="2" xfId="0" applyFont="true" applyBorder="true" applyAlignment="true" applyProtection="true">
      <alignment horizontal="left" vertical="center" textRotation="0" wrapText="true" indent="0" shrinkToFit="false"/>
      <protection locked="fals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true">
      <alignment horizontal="left" vertical="top" textRotation="0" wrapText="true" indent="0" shrinkToFit="false"/>
      <protection locked="fals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false" hidden="false"/>
    </xf>
    <xf numFmtId="164" fontId="5" fillId="2" borderId="3"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7" fontId="4" fillId="0" borderId="2" xfId="0" applyFont="true" applyBorder="true" applyAlignment="true" applyProtection="true">
      <alignment horizontal="left" vertical="center" textRotation="0" wrapText="true" indent="0" shrinkToFit="false"/>
      <protection locked="fals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14" fillId="0" borderId="2" xfId="20" applyFont="true" applyBorder="true" applyAlignment="true" applyProtection="true">
      <alignment horizontal="left" vertical="center" textRotation="0" wrapText="true" indent="0" shrinkToFit="false"/>
      <protection locked="false" hidden="false"/>
    </xf>
    <xf numFmtId="164" fontId="5" fillId="2" borderId="5" xfId="0" applyFont="tru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5" fillId="2" borderId="6"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false">
      <alignment horizontal="center" vertical="top" textRotation="0" wrapText="true" indent="0" shrinkToFit="false"/>
      <protection locked="true" hidden="false"/>
    </xf>
    <xf numFmtId="169" fontId="17" fillId="0" borderId="0" xfId="0" applyFont="true" applyBorder="true" applyAlignment="true" applyProtection="false">
      <alignment horizontal="center" vertical="top" textRotation="0" wrapText="true" indent="0" shrinkToFit="false"/>
      <protection locked="true" hidden="false"/>
    </xf>
    <xf numFmtId="164" fontId="5" fillId="2" borderId="2" xfId="0" applyFont="true" applyBorder="true" applyAlignment="true" applyProtection="false">
      <alignment horizontal="center" vertical="bottom" textRotation="0" wrapText="false" indent="0" shrinkToFit="true"/>
      <protection locked="true" hidden="false"/>
    </xf>
    <xf numFmtId="164" fontId="5" fillId="3" borderId="2" xfId="0" applyFont="true" applyBorder="true" applyAlignment="true" applyProtection="false">
      <alignment horizontal="left" vertical="top" textRotation="0" wrapText="true" indent="0" shrinkToFit="false"/>
      <protection locked="true" hidden="false"/>
    </xf>
    <xf numFmtId="164" fontId="5" fillId="2" borderId="3" xfId="0" applyFont="true" applyBorder="true" applyAlignment="true" applyProtection="false">
      <alignment horizontal="left" vertical="top" textRotation="0" wrapText="tru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0" borderId="2" xfId="0" applyFont="true" applyBorder="true" applyAlignment="true" applyProtection="false">
      <alignment horizontal="right" vertical="center" textRotation="0" wrapText="false" indent="0" shrinkToFit="false"/>
      <protection locked="true" hidden="false"/>
    </xf>
    <xf numFmtId="164" fontId="19" fillId="0" borderId="2" xfId="0" applyFont="true" applyBorder="true" applyAlignment="true" applyProtection="false">
      <alignment horizontal="left" vertical="bottom" textRotation="0" wrapText="false" indent="0" shrinkToFit="false"/>
      <protection locked="true" hidden="false"/>
    </xf>
    <xf numFmtId="164" fontId="19" fillId="0" borderId="4" xfId="0" applyFont="true" applyBorder="true" applyAlignment="true" applyProtection="false">
      <alignment horizontal="left" vertical="bottom" textRotation="0" wrapText="false" indent="0" shrinkToFit="false"/>
      <protection locked="true" hidden="false"/>
    </xf>
    <xf numFmtId="164" fontId="19" fillId="0" borderId="8" xfId="0" applyFont="true" applyBorder="true" applyAlignment="true" applyProtection="false">
      <alignment horizontal="left" vertical="bottom" textRotation="0" wrapText="false" indent="0" shrinkToFit="false"/>
      <protection locked="true" hidden="false"/>
    </xf>
    <xf numFmtId="164" fontId="19" fillId="0" borderId="3" xfId="0" applyFont="true" applyBorder="true" applyAlignment="true" applyProtection="false">
      <alignment horizontal="left" vertical="bottom" textRotation="0" wrapText="false" indent="0" shrinkToFit="false"/>
      <protection locked="true" hidden="false"/>
    </xf>
    <xf numFmtId="164" fontId="20" fillId="0" borderId="2" xfId="0" applyFont="true" applyBorder="true" applyAlignment="true" applyProtection="false">
      <alignment horizontal="center" vertical="center" textRotation="45" wrapText="false" indent="0" shrinkToFit="false"/>
      <protection locked="true" hidden="false"/>
    </xf>
    <xf numFmtId="164" fontId="21"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9" fontId="18" fillId="0" borderId="2" xfId="0" applyFont="true" applyBorder="true" applyAlignment="true" applyProtection="false">
      <alignment horizontal="right" vertical="center" textRotation="0" wrapText="false" indent="0" shrinkToFit="false"/>
      <protection locked="true" hidden="false"/>
    </xf>
    <xf numFmtId="164" fontId="12" fillId="0" borderId="7" xfId="0" applyFont="true" applyBorder="true" applyAlignment="true" applyProtection="false">
      <alignment horizontal="center" vertical="bottom"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9" fontId="18" fillId="0" borderId="2" xfId="0" applyFont="true" applyBorder="true" applyAlignment="true" applyProtection="false">
      <alignment horizontal="general" vertical="center" textRotation="0" wrapText="false" indent="0" shrinkToFit="false"/>
      <protection locked="true" hidden="false"/>
    </xf>
    <xf numFmtId="169" fontId="22" fillId="0" borderId="2"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23" fillId="4" borderId="2" xfId="0" applyFont="true" applyBorder="true" applyAlignment="true" applyProtection="false">
      <alignment horizontal="center" vertical="bottom" textRotation="0" wrapText="false" indent="0" shrinkToFit="false"/>
      <protection locked="true" hidden="false"/>
    </xf>
    <xf numFmtId="164" fontId="23" fillId="4" borderId="1" xfId="0" applyFont="true" applyBorder="true" applyAlignment="true" applyProtection="false">
      <alignment horizontal="center" vertical="bottom" textRotation="0" wrapText="false" indent="0" shrinkToFit="false"/>
      <protection locked="true" hidden="false"/>
    </xf>
    <xf numFmtId="164" fontId="23"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9" fontId="0" fillId="0" borderId="2" xfId="0" applyFont="false" applyBorder="true" applyAlignment="false" applyProtection="false">
      <alignment horizontal="general" vertical="bottom" textRotation="0" wrapText="false" indent="0" shrinkToFit="false"/>
      <protection locked="true" hidden="false"/>
    </xf>
    <xf numFmtId="169" fontId="0" fillId="0" borderId="4" xfId="0" applyFont="false" applyBorder="true" applyAlignment="false" applyProtection="false">
      <alignment horizontal="general" vertical="bottom" textRotation="0" wrapText="false" indent="0" shrinkToFit="false"/>
      <protection locked="true" hidden="false"/>
    </xf>
    <xf numFmtId="169" fontId="0" fillId="0" borderId="3" xfId="0" applyFont="false" applyBorder="true" applyAlignment="false" applyProtection="false">
      <alignment horizontal="general" vertical="bottom" textRotation="0" wrapText="false" indent="0" shrinkToFit="false"/>
      <protection locked="true" hidden="false"/>
    </xf>
    <xf numFmtId="169" fontId="0" fillId="0" borderId="2" xfId="0" applyFont="false" applyBorder="true" applyAlignment="true" applyProtection="false">
      <alignment horizontal="left" vertical="bottom" textRotation="0" wrapText="false" indent="0" shrinkToFit="false"/>
      <protection locked="true" hidden="false"/>
    </xf>
    <xf numFmtId="169" fontId="0" fillId="0" borderId="4" xfId="0" applyFont="false" applyBorder="true" applyAlignment="false" applyProtection="false">
      <alignment horizontal="general" vertical="bottom" textRotation="0" wrapText="false" indent="0" shrinkToFit="false"/>
      <protection locked="true" hidden="false"/>
    </xf>
    <xf numFmtId="166" fontId="24" fillId="0" borderId="2" xfId="19" applyFont="true" applyBorder="true" applyAlignment="true" applyProtection="true">
      <alignment horizontal="general" vertical="bottom" textRotation="0" wrapText="false" indent="0" shrinkToFit="false"/>
      <protection locked="true" hidden="false"/>
    </xf>
    <xf numFmtId="166" fontId="24"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9" fontId="4" fillId="0" borderId="0" xfId="0" applyFont="true" applyBorder="false" applyAlignment="true" applyProtection="false">
      <alignment horizontal="general" vertical="center" textRotation="0" wrapText="false" indent="0" shrinkToFit="false"/>
      <protection locked="true" hidden="false"/>
    </xf>
    <xf numFmtId="164" fontId="5" fillId="2" borderId="7" xfId="0" applyFont="true" applyBorder="true" applyAlignment="false" applyProtection="false">
      <alignment horizontal="general" vertical="bottom" textRotation="0" wrapText="false" indent="0" shrinkToFit="false"/>
      <protection locked="true" hidden="false"/>
    </xf>
    <xf numFmtId="164" fontId="23" fillId="4"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6" borderId="9" xfId="0" applyFont="true" applyBorder="true" applyAlignment="false" applyProtection="false">
      <alignment horizontal="general" vertical="bottom" textRotation="0" wrapText="false" indent="0" shrinkToFit="false"/>
      <protection locked="true" hidden="false"/>
    </xf>
    <xf numFmtId="164" fontId="23" fillId="4" borderId="0" xfId="0" applyFont="true" applyBorder="false" applyAlignment="false" applyProtection="false">
      <alignment horizontal="general" vertical="bottom" textRotation="0" wrapText="false" indent="0" shrinkToFit="false"/>
      <protection locked="true" hidden="false"/>
    </xf>
    <xf numFmtId="164" fontId="23" fillId="4" borderId="0" xfId="0" applyFont="true" applyBorder="true" applyAlignment="true" applyProtection="false">
      <alignment horizontal="center" vertical="bottom" textRotation="0" wrapText="false" indent="0" shrinkToFit="false"/>
      <protection locked="true" hidden="false"/>
    </xf>
    <xf numFmtId="164" fontId="23" fillId="4" borderId="0" xfId="0" applyFont="true" applyBorder="false" applyAlignment="true" applyProtection="false">
      <alignment horizontal="center"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23" fillId="4" borderId="10" xfId="0" applyFont="true" applyBorder="true" applyAlignment="true" applyProtection="false">
      <alignment horizontal="center" vertical="center" textRotation="0" wrapText="false" indent="0" shrinkToFit="false"/>
      <protection locked="true" hidden="false"/>
    </xf>
    <xf numFmtId="169" fontId="0" fillId="0" borderId="2" xfId="0" applyFont="fals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286">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patternType="solid">
          <bgColor rgb="FF000000"/>
        </patternFill>
      </fill>
    </dxf>
    <dxf>
      <fill>
        <patternFill patternType="solid">
          <fgColor rgb="FF000000"/>
          <bgColor rgb="FF000000"/>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bgColor rgb="FFFFFF7F"/>
        </patternFill>
      </fill>
    </dxf>
    <dxf>
      <fill>
        <patternFill patternType="solid">
          <fgColor rgb="FF5B9BD5"/>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B8B8B"/>
      <rgbColor rgb="FF5B9BD5"/>
      <rgbColor rgb="FF993366"/>
      <rgbColor rgb="FFFFFFCC"/>
      <rgbColor rgb="FFCCFFFF"/>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7F"/>
      <rgbColor rgb="FF9DC3E6"/>
      <rgbColor rgb="FFFF99CC"/>
      <rgbColor rgb="FFCC99FF"/>
      <rgbColor rgb="FFFFCC99"/>
      <rgbColor rgb="FF3366FF"/>
      <rgbColor rgb="FF33CCCC"/>
      <rgbColor rgb="FF99CC00"/>
      <rgbColor rgb="FFFFC000"/>
      <rgbColor rgb="FFFF9900"/>
      <rgbColor rgb="FFFF6600"/>
      <rgbColor rgb="FF666699"/>
      <rgbColor rgb="FFA6A6A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63636363636"/>
          <c:y val="0.206195546950629"/>
          <c:w val="0.895113636363636"/>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25943655"/>
        <c:axId val="64739268"/>
      </c:barChart>
      <c:catAx>
        <c:axId val="25943655"/>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4739268"/>
        <c:auto val="1"/>
        <c:lblAlgn val="ctr"/>
        <c:lblOffset val="100"/>
        <c:noMultiLvlLbl val="0"/>
      </c:catAx>
      <c:valAx>
        <c:axId val="6473926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5943655"/>
        <c:crossBetween val="between"/>
      </c:valAx>
      <c:spPr>
        <a:noFill/>
        <a:ln w="648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63636363636"/>
          <c:y val="0.206195546950629"/>
          <c:w val="0.895113636363636"/>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84638275"/>
        <c:axId val="2648480"/>
      </c:barChart>
      <c:catAx>
        <c:axId val="84638275"/>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648480"/>
        <c:auto val="1"/>
        <c:lblAlgn val="ctr"/>
        <c:lblOffset val="100"/>
        <c:noMultiLvlLbl val="0"/>
      </c:catAx>
      <c:valAx>
        <c:axId val="264848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4638275"/>
        <c:crossBetween val="between"/>
      </c:valAx>
      <c:spPr>
        <a:noFill/>
        <a:ln w="6480">
          <a:solidFill>
            <a:srgbClr val="000000"/>
          </a:solidFill>
          <a:round/>
        </a:ln>
      </c:spPr>
    </c:plotArea>
    <c:plotVisOnly val="1"/>
    <c:dispBlanksAs val="gap"/>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63636363636"/>
          <c:y val="0.206195546950629"/>
          <c:w val="0.895113636363636"/>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66676484"/>
        <c:axId val="72518479"/>
      </c:barChart>
      <c:catAx>
        <c:axId val="6667648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2518479"/>
        <c:auto val="1"/>
        <c:lblAlgn val="ctr"/>
        <c:lblOffset val="100"/>
        <c:noMultiLvlLbl val="0"/>
      </c:catAx>
      <c:valAx>
        <c:axId val="72518479"/>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6676484"/>
        <c:crossBetween val="between"/>
      </c:valAx>
      <c:spPr>
        <a:noFill/>
        <a:ln w="6480">
          <a:solidFill>
            <a:srgbClr val="000000"/>
          </a:solidFill>
          <a:round/>
        </a:ln>
      </c:spPr>
    </c:plotArea>
    <c:plotVisOnly val="1"/>
    <c:dispBlanksAs val="gap"/>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63636363636"/>
          <c:y val="0.206195546950629"/>
          <c:w val="0.895113636363636"/>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33725624"/>
        <c:axId val="41061465"/>
      </c:barChart>
      <c:catAx>
        <c:axId val="3372562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1061465"/>
        <c:auto val="1"/>
        <c:lblAlgn val="ctr"/>
        <c:lblOffset val="100"/>
        <c:noMultiLvlLbl val="0"/>
      </c:catAx>
      <c:valAx>
        <c:axId val="4106146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3725624"/>
        <c:crossBetween val="between"/>
      </c:valAx>
      <c:spPr>
        <a:noFill/>
        <a:ln w="6480">
          <a:solidFill>
            <a:srgbClr val="000000"/>
          </a:solidFill>
          <a:round/>
        </a:ln>
      </c:spPr>
    </c:plotArea>
    <c:plotVisOnly val="1"/>
    <c:dispBlanksAs val="gap"/>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82097649186"/>
          <c:y val="0.206195546950629"/>
          <c:w val="0.895117540687161"/>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68562397"/>
        <c:axId val="89863100"/>
      </c:barChart>
      <c:catAx>
        <c:axId val="68562397"/>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9863100"/>
        <c:auto val="1"/>
        <c:lblAlgn val="ctr"/>
        <c:lblOffset val="100"/>
        <c:noMultiLvlLbl val="0"/>
      </c:catAx>
      <c:valAx>
        <c:axId val="8986310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8562397"/>
        <c:crossBetween val="between"/>
      </c:valAx>
      <c:spPr>
        <a:noFill/>
        <a:ln w="6480">
          <a:solidFill>
            <a:srgbClr val="000000"/>
          </a:solidFill>
          <a:round/>
        </a:ln>
      </c:spPr>
    </c:plotArea>
    <c:plotVisOnly val="1"/>
    <c:dispBlanksAs val="gap"/>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22963046672"/>
          <c:y val="0.206195546950629"/>
          <c:w val="0.895129393151769"/>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93230314"/>
        <c:axId val="75225658"/>
      </c:barChart>
      <c:catAx>
        <c:axId val="9323031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5225658"/>
        <c:auto val="1"/>
        <c:lblAlgn val="ctr"/>
        <c:lblOffset val="100"/>
        <c:noMultiLvlLbl val="0"/>
      </c:catAx>
      <c:valAx>
        <c:axId val="7522565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3230314"/>
        <c:crossBetween val="between"/>
      </c:valAx>
      <c:spPr>
        <a:noFill/>
        <a:ln w="6480">
          <a:solidFill>
            <a:srgbClr val="000000"/>
          </a:solidFill>
          <a:round/>
        </a:ln>
      </c:spPr>
    </c:plotArea>
    <c:plotVisOnly val="1"/>
    <c:dispBlanksAs val="gap"/>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539644239942"/>
          <c:y val="0.206195546950629"/>
          <c:w val="0.895179844004265"/>
          <c:h val="0.56727976766698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25798610"/>
        <c:axId val="39108861"/>
      </c:barChart>
      <c:catAx>
        <c:axId val="25798610"/>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9108861"/>
        <c:auto val="1"/>
        <c:lblAlgn val="ctr"/>
        <c:lblOffset val="100"/>
        <c:noMultiLvlLbl val="0"/>
      </c:catAx>
      <c:valAx>
        <c:axId val="39108861"/>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5798610"/>
        <c:crossBetween val="between"/>
      </c:valAx>
      <c:spPr>
        <a:noFill/>
        <a:ln w="6480">
          <a:solidFill>
            <a:srgbClr val="000000"/>
          </a:solidFill>
          <a:round/>
        </a:ln>
      </c:spPr>
    </c:plotArea>
    <c:plotVisOnly val="1"/>
    <c:dispBlanksAs val="gap"/>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061760396709"/>
          <c:y val="0.205938697318008"/>
          <c:w val="0.895187647920658"/>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50663765"/>
        <c:axId val="50494379"/>
      </c:barChart>
      <c:catAx>
        <c:axId val="50663765"/>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0494379"/>
        <c:auto val="1"/>
        <c:lblAlgn val="ctr"/>
        <c:lblOffset val="100"/>
        <c:noMultiLvlLbl val="0"/>
      </c:catAx>
      <c:valAx>
        <c:axId val="50494379"/>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0663765"/>
        <c:crossBetween val="between"/>
      </c:valAx>
      <c:spPr>
        <a:noFill/>
        <a:ln w="6480">
          <a:solidFill>
            <a:srgbClr val="000000"/>
          </a:solidFill>
          <a:round/>
        </a:ln>
      </c:spPr>
    </c:plotArea>
    <c:plotVisOnly val="1"/>
    <c:dispBlanksAs val="gap"/>
  </c:chart>
  <c:spPr>
    <a:noFill/>
    <a:ln w="9360">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061760396709"/>
          <c:y val="0.205938697318008"/>
          <c:w val="0.895187647920658"/>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2398306"/>
        <c:axId val="65365955"/>
      </c:barChart>
      <c:catAx>
        <c:axId val="239830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5365955"/>
        <c:auto val="1"/>
        <c:lblAlgn val="ctr"/>
        <c:lblOffset val="100"/>
        <c:noMultiLvlLbl val="0"/>
      </c:catAx>
      <c:valAx>
        <c:axId val="6536595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398306"/>
        <c:crossBetween val="between"/>
      </c:valAx>
      <c:spPr>
        <a:noFill/>
        <a:ln w="6480">
          <a:solidFill>
            <a:srgbClr val="000000"/>
          </a:solidFill>
          <a:round/>
        </a:ln>
      </c:spPr>
    </c:plotArea>
    <c:plotVisOnly val="1"/>
    <c:dispBlanksAs val="gap"/>
  </c:chart>
  <c:spPr>
    <a:no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061760396709"/>
          <c:y val="0.205938697318008"/>
          <c:w val="0.895187647920658"/>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513999"/>
        <c:axId val="4878685"/>
      </c:barChart>
      <c:catAx>
        <c:axId val="513999"/>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878685"/>
        <c:auto val="1"/>
        <c:lblAlgn val="ctr"/>
        <c:lblOffset val="100"/>
        <c:noMultiLvlLbl val="0"/>
      </c:catAx>
      <c:valAx>
        <c:axId val="487868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13999"/>
        <c:crossBetween val="between"/>
      </c:valAx>
      <c:spPr>
        <a:noFill/>
        <a:ln w="6480">
          <a:solidFill>
            <a:srgbClr val="000000"/>
          </a:solidFill>
          <a:round/>
        </a:ln>
      </c:spPr>
    </c:plotArea>
    <c:plotVisOnly val="1"/>
    <c:dispBlanksAs val="gap"/>
  </c:chart>
  <c:spPr>
    <a:no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061760396709"/>
          <c:y val="0.205938697318008"/>
          <c:w val="0.895187647920658"/>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81879154"/>
        <c:axId val="29749814"/>
      </c:barChart>
      <c:catAx>
        <c:axId val="8187915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9749814"/>
        <c:auto val="1"/>
        <c:lblAlgn val="ctr"/>
        <c:lblOffset val="100"/>
        <c:noMultiLvlLbl val="0"/>
      </c:catAx>
      <c:valAx>
        <c:axId val="29749814"/>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1879154"/>
        <c:crossBetween val="between"/>
      </c:valAx>
      <c:spPr>
        <a:noFill/>
        <a:ln w="6480">
          <a:solidFill>
            <a:srgbClr val="000000"/>
          </a:solidFill>
          <a:round/>
        </a:ln>
      </c:spPr>
    </c:plotArea>
    <c:plotVisOnly val="1"/>
    <c:dispBlanksAs val="gap"/>
  </c:chart>
  <c:spPr>
    <a:noFill/>
    <a:ln w="9360">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483914359377"/>
          <c:y val="0.205938697318008"/>
          <c:w val="0.895191122071517"/>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92991824"/>
        <c:axId val="64896342"/>
      </c:barChart>
      <c:catAx>
        <c:axId val="9299182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4896342"/>
        <c:auto val="1"/>
        <c:lblAlgn val="ctr"/>
        <c:lblOffset val="100"/>
        <c:noMultiLvlLbl val="0"/>
      </c:catAx>
      <c:valAx>
        <c:axId val="64896342"/>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2991824"/>
        <c:crossBetween val="between"/>
      </c:valAx>
      <c:spPr>
        <a:noFill/>
        <a:ln w="6480">
          <a:solidFill>
            <a:srgbClr val="000000"/>
          </a:solidFill>
          <a:round/>
        </a:ln>
      </c:spPr>
    </c:plotArea>
    <c:plotVisOnly val="1"/>
    <c:dispBlanksAs val="gap"/>
  </c:chart>
  <c:spPr>
    <a:noFill/>
    <a:ln w="9360">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425240977359"/>
          <c:y val="0.205938697318008"/>
          <c:w val="0.895090786819099"/>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72654556"/>
        <c:axId val="18790131"/>
      </c:barChart>
      <c:catAx>
        <c:axId val="7265455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8790131"/>
        <c:auto val="1"/>
        <c:lblAlgn val="ctr"/>
        <c:lblOffset val="100"/>
        <c:noMultiLvlLbl val="0"/>
      </c:catAx>
      <c:valAx>
        <c:axId val="18790131"/>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2654556"/>
        <c:crossBetween val="between"/>
      </c:valAx>
      <c:spPr>
        <a:noFill/>
        <a:ln w="6480">
          <a:solidFill>
            <a:srgbClr val="000000"/>
          </a:solidFill>
          <a:round/>
        </a:ln>
      </c:spPr>
    </c:plotArea>
    <c:plotVisOnly val="1"/>
    <c:dispBlanksAs val="gap"/>
  </c:chart>
  <c:spPr>
    <a:noFill/>
    <a:ln w="9360">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79670543714"/>
          <c:y val="0.205938697318008"/>
          <c:w val="0.895208414491625"/>
          <c:h val="0.568007662835249"/>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2176548"/>
        <c:axId val="55401437"/>
      </c:barChart>
      <c:catAx>
        <c:axId val="217654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5401437"/>
        <c:auto val="1"/>
        <c:lblAlgn val="ctr"/>
        <c:lblOffset val="100"/>
        <c:noMultiLvlLbl val="0"/>
      </c:catAx>
      <c:valAx>
        <c:axId val="55401437"/>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176548"/>
        <c:crossBetween val="between"/>
      </c:valAx>
      <c:spPr>
        <a:noFill/>
        <a:ln w="6480">
          <a:solidFill>
            <a:srgbClr val="000000"/>
          </a:solidFill>
          <a:round/>
        </a:ln>
      </c:spPr>
    </c:plotArea>
    <c:plotVisOnly val="1"/>
    <c:dispBlanksAs val="gap"/>
  </c:chart>
  <c:spPr>
    <a:noFill/>
    <a:ln w="9360">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0962433322"/>
          <c:y val="0.205967276227141"/>
          <c:w val="0.895131086142322"/>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36596702"/>
        <c:axId val="98059630"/>
      </c:barChart>
      <c:catAx>
        <c:axId val="36596702"/>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8059630"/>
        <c:auto val="1"/>
        <c:lblAlgn val="ctr"/>
        <c:lblOffset val="100"/>
        <c:noMultiLvlLbl val="0"/>
      </c:catAx>
      <c:valAx>
        <c:axId val="9805963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6596702"/>
        <c:crossBetween val="between"/>
      </c:valAx>
      <c:spPr>
        <a:noFill/>
        <a:ln w="6480">
          <a:solidFill>
            <a:srgbClr val="000000"/>
          </a:solidFill>
          <a:round/>
        </a:ln>
      </c:spPr>
    </c:plotArea>
    <c:plotVisOnly val="1"/>
    <c:dispBlanksAs val="gap"/>
  </c:chart>
  <c:spPr>
    <a:noFill/>
    <a:ln w="9360">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0962433322"/>
          <c:y val="0.205967276227141"/>
          <c:w val="0.895131086142322"/>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94635251"/>
        <c:axId val="75980139"/>
      </c:barChart>
      <c:catAx>
        <c:axId val="9463525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5980139"/>
        <c:auto val="1"/>
        <c:lblAlgn val="ctr"/>
        <c:lblOffset val="100"/>
        <c:noMultiLvlLbl val="0"/>
      </c:catAx>
      <c:valAx>
        <c:axId val="75980139"/>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4635251"/>
        <c:crossBetween val="between"/>
      </c:valAx>
      <c:spPr>
        <a:noFill/>
        <a:ln w="6480">
          <a:solidFill>
            <a:srgbClr val="000000"/>
          </a:solidFill>
          <a:round/>
        </a:ln>
      </c:spPr>
    </c:plotArea>
    <c:plotVisOnly val="1"/>
    <c:dispBlanksAs val="gap"/>
  </c:chart>
  <c:spPr>
    <a:noFill/>
    <a:ln w="9360">
      <a:no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0962433322"/>
          <c:y val="0.205967276227141"/>
          <c:w val="0.895131086142322"/>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88419861"/>
        <c:axId val="86361737"/>
      </c:barChart>
      <c:catAx>
        <c:axId val="8841986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6361737"/>
        <c:auto val="1"/>
        <c:lblAlgn val="ctr"/>
        <c:lblOffset val="100"/>
        <c:noMultiLvlLbl val="0"/>
      </c:catAx>
      <c:valAx>
        <c:axId val="86361737"/>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8419861"/>
        <c:crossBetween val="between"/>
      </c:valAx>
      <c:spPr>
        <a:noFill/>
        <a:ln w="6480">
          <a:solidFill>
            <a:srgbClr val="000000"/>
          </a:solidFill>
          <a:round/>
        </a:ln>
      </c:spPr>
    </c:plotArea>
    <c:plotVisOnly val="1"/>
    <c:dispBlanksAs val="gap"/>
  </c:chart>
  <c:spPr>
    <a:noFill/>
    <a:ln w="9360">
      <a:no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20962433322"/>
          <c:y val="0.205967276227141"/>
          <c:w val="0.895131086142322"/>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24405148"/>
        <c:axId val="11491078"/>
      </c:barChart>
      <c:catAx>
        <c:axId val="2440514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1491078"/>
        <c:auto val="1"/>
        <c:lblAlgn val="ctr"/>
        <c:lblOffset val="100"/>
        <c:noMultiLvlLbl val="0"/>
      </c:catAx>
      <c:valAx>
        <c:axId val="1149107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4405148"/>
        <c:crossBetween val="between"/>
      </c:valAx>
      <c:spPr>
        <a:noFill/>
        <a:ln w="6480">
          <a:solidFill>
            <a:srgbClr val="000000"/>
          </a:solidFill>
          <a:round/>
        </a:ln>
      </c:spPr>
    </c:plotArea>
    <c:plotVisOnly val="1"/>
    <c:dispBlanksAs val="gap"/>
  </c:chart>
  <c:spPr>
    <a:noFill/>
    <a:ln w="9360">
      <a:no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20275457214"/>
          <c:y val="0.205967276227141"/>
          <c:w val="0.895123052607812"/>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33798517"/>
        <c:axId val="46241348"/>
      </c:barChart>
      <c:catAx>
        <c:axId val="33798517"/>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6241348"/>
        <c:auto val="1"/>
        <c:lblAlgn val="ctr"/>
        <c:lblOffset val="100"/>
        <c:noMultiLvlLbl val="0"/>
      </c:catAx>
      <c:valAx>
        <c:axId val="4624134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3798517"/>
        <c:crossBetween val="between"/>
      </c:valAx>
      <c:spPr>
        <a:noFill/>
        <a:ln w="6480">
          <a:solidFill>
            <a:srgbClr val="000000"/>
          </a:solidFill>
          <a:round/>
        </a:ln>
      </c:spPr>
    </c:plotArea>
    <c:plotVisOnly val="1"/>
    <c:dispBlanksAs val="gap"/>
  </c:chart>
  <c:spPr>
    <a:noFill/>
    <a:ln w="9360">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702031602709"/>
          <c:y val="0.205967276227141"/>
          <c:w val="0.895146726862303"/>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88922218"/>
        <c:axId val="50818176"/>
      </c:barChart>
      <c:catAx>
        <c:axId val="8892221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0818176"/>
        <c:auto val="1"/>
        <c:lblAlgn val="ctr"/>
        <c:lblOffset val="100"/>
        <c:noMultiLvlLbl val="0"/>
      </c:catAx>
      <c:valAx>
        <c:axId val="50818176"/>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8922218"/>
        <c:crossBetween val="between"/>
      </c:valAx>
      <c:spPr>
        <a:noFill/>
        <a:ln w="6480">
          <a:solidFill>
            <a:srgbClr val="000000"/>
          </a:solidFill>
          <a:round/>
        </a:ln>
      </c:spPr>
    </c:plotArea>
    <c:plotVisOnly val="1"/>
    <c:dispBlanksAs val="gap"/>
  </c:chart>
  <c:spPr>
    <a:noFill/>
    <a:ln w="9360">
      <a:no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015019895757"/>
          <c:y val="0.205967276227141"/>
          <c:w val="0.895196996020849"/>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72612666"/>
        <c:axId val="51000327"/>
      </c:barChart>
      <c:catAx>
        <c:axId val="7261266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1000327"/>
        <c:auto val="1"/>
        <c:lblAlgn val="ctr"/>
        <c:lblOffset val="100"/>
        <c:noMultiLvlLbl val="0"/>
      </c:catAx>
      <c:valAx>
        <c:axId val="51000327"/>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2612666"/>
        <c:crossBetween val="between"/>
      </c:valAx>
      <c:spPr>
        <a:noFill/>
        <a:ln w="6480">
          <a:solidFill>
            <a:srgbClr val="000000"/>
          </a:solidFill>
          <a:round/>
        </a:ln>
      </c:spPr>
    </c:plotArea>
    <c:plotVisOnly val="1"/>
    <c:dispBlanksAs val="gap"/>
  </c:chart>
  <c:spPr>
    <a:noFill/>
    <a:ln w="9360">
      <a:no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41096811"/>
        <c:axId val="16829571"/>
      </c:barChart>
      <c:catAx>
        <c:axId val="4109681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6829571"/>
        <c:auto val="1"/>
        <c:lblAlgn val="ctr"/>
        <c:lblOffset val="100"/>
        <c:noMultiLvlLbl val="0"/>
      </c:catAx>
      <c:valAx>
        <c:axId val="16829571"/>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1096811"/>
        <c:crossBetween val="between"/>
      </c:valAx>
      <c:spPr>
        <a:noFill/>
        <a:ln w="6480">
          <a:solidFill>
            <a:srgbClr val="000000"/>
          </a:solidFill>
          <a:round/>
        </a:ln>
      </c:spPr>
    </c:plotArea>
    <c:plotVisOnly val="1"/>
    <c:dispBlanksAs val="gap"/>
  </c:chart>
  <c:spPr>
    <a:noFill/>
    <a:ln w="9360">
      <a:noFill/>
    </a:ln>
  </c:spPr>
</c:chartSpace>
</file>

<file path=xl/charts/chart2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45589043"/>
        <c:axId val="91346985"/>
      </c:barChart>
      <c:catAx>
        <c:axId val="45589043"/>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1346985"/>
        <c:auto val="1"/>
        <c:lblAlgn val="ctr"/>
        <c:lblOffset val="100"/>
        <c:noMultiLvlLbl val="0"/>
      </c:catAx>
      <c:valAx>
        <c:axId val="9134698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5589043"/>
        <c:crossBetween val="between"/>
      </c:valAx>
      <c:spPr>
        <a:noFill/>
        <a:ln w="6480">
          <a:solidFill>
            <a:srgbClr val="000000"/>
          </a:solidFill>
          <a:round/>
        </a:ln>
      </c:spPr>
    </c:plotArea>
    <c:plotVisOnly val="1"/>
    <c:dispBlanksAs val="gap"/>
  </c:chart>
  <c:spPr>
    <a:noFill/>
    <a:ln w="9360">
      <a:noFill/>
    </a:ln>
  </c:spPr>
</c:chartSpace>
</file>

<file path=xl/charts/chart2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53623797"/>
        <c:axId val="18633427"/>
      </c:barChart>
      <c:catAx>
        <c:axId val="53623797"/>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8633427"/>
        <c:auto val="1"/>
        <c:lblAlgn val="ctr"/>
        <c:lblOffset val="100"/>
        <c:noMultiLvlLbl val="0"/>
      </c:catAx>
      <c:valAx>
        <c:axId val="18633427"/>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3623797"/>
        <c:crossBetween val="between"/>
      </c:valAx>
      <c:spPr>
        <a:noFill/>
        <a:ln w="6480">
          <a:solidFill>
            <a:srgbClr val="000000"/>
          </a:solidFill>
          <a:round/>
        </a:ln>
      </c:spPr>
    </c:plotArea>
    <c:plotVisOnly val="1"/>
    <c:dispBlanksAs val="gap"/>
  </c:chart>
  <c:spPr>
    <a:noFill/>
    <a:ln w="9360">
      <a:noFill/>
    </a:ln>
  </c:spPr>
</c:chartSpace>
</file>

<file path=xl/charts/chart2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76626278"/>
        <c:axId val="90166603"/>
      </c:barChart>
      <c:catAx>
        <c:axId val="7662627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0166603"/>
        <c:auto val="1"/>
        <c:lblAlgn val="ctr"/>
        <c:lblOffset val="100"/>
        <c:noMultiLvlLbl val="0"/>
      </c:catAx>
      <c:valAx>
        <c:axId val="90166603"/>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6626278"/>
        <c:crossBetween val="between"/>
      </c:valAx>
      <c:spPr>
        <a:noFill/>
        <a:ln w="6480">
          <a:solidFill>
            <a:srgbClr val="000000"/>
          </a:solidFill>
          <a:round/>
        </a:ln>
      </c:spPr>
    </c:plotArea>
    <c:plotVisOnly val="1"/>
    <c:dispBlanksAs val="gap"/>
  </c:chart>
  <c:spPr>
    <a:noFill/>
    <a:ln w="9360">
      <a:noFill/>
    </a:ln>
  </c:spPr>
</c:chartSpace>
</file>

<file path=xl/charts/chart2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724261414503"/>
          <c:y val="0.205967276227141"/>
          <c:w val="0.89514324082363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55221694"/>
        <c:axId val="79972153"/>
      </c:barChart>
      <c:catAx>
        <c:axId val="5522169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9972153"/>
        <c:auto val="1"/>
        <c:lblAlgn val="ctr"/>
        <c:lblOffset val="100"/>
        <c:noMultiLvlLbl val="0"/>
      </c:catAx>
      <c:valAx>
        <c:axId val="79972153"/>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5221694"/>
        <c:crossBetween val="between"/>
      </c:valAx>
      <c:spPr>
        <a:noFill/>
        <a:ln w="6480">
          <a:solidFill>
            <a:srgbClr val="000000"/>
          </a:solidFill>
          <a:round/>
        </a:ln>
      </c:spPr>
    </c:plotArea>
    <c:plotVisOnly val="1"/>
    <c:dispBlanksAs val="gap"/>
  </c:chart>
  <c:spPr>
    <a:noFill/>
    <a:ln w="9360">
      <a:noFill/>
    </a:ln>
  </c:spPr>
</c:chartSpace>
</file>

<file path=xl/charts/chart2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65659617321"/>
          <c:y val="0.205967276227141"/>
          <c:w val="0.895154973704823"/>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39498811"/>
        <c:axId val="51272906"/>
      </c:barChart>
      <c:catAx>
        <c:axId val="3949881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1272906"/>
        <c:auto val="1"/>
        <c:lblAlgn val="ctr"/>
        <c:lblOffset val="100"/>
        <c:noMultiLvlLbl val="0"/>
      </c:catAx>
      <c:valAx>
        <c:axId val="51272906"/>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9498811"/>
        <c:crossBetween val="between"/>
      </c:valAx>
      <c:spPr>
        <a:noFill/>
        <a:ln w="6480">
          <a:solidFill>
            <a:srgbClr val="000000"/>
          </a:solidFill>
          <a:round/>
        </a:ln>
      </c:spPr>
    </c:plotArea>
    <c:plotVisOnly val="1"/>
    <c:dispBlanksAs val="gap"/>
  </c:chart>
  <c:spPr>
    <a:noFill/>
    <a:ln w="9360">
      <a:noFill/>
    </a:ln>
  </c:spPr>
</c:chartSpace>
</file>

<file path=xl/charts/chart2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917995444191"/>
          <c:y val="0.205967276227141"/>
          <c:w val="0.89516084226901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91227238"/>
        <c:axId val="792194"/>
      </c:barChart>
      <c:catAx>
        <c:axId val="9122723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92194"/>
        <c:auto val="1"/>
        <c:lblAlgn val="ctr"/>
        <c:lblOffset val="100"/>
        <c:noMultiLvlLbl val="0"/>
      </c:catAx>
      <c:valAx>
        <c:axId val="792194"/>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1227238"/>
        <c:crossBetween val="between"/>
      </c:valAx>
      <c:spPr>
        <a:noFill/>
        <a:ln w="6480">
          <a:solidFill>
            <a:srgbClr val="000000"/>
          </a:solidFill>
          <a:round/>
        </a:ln>
      </c:spPr>
    </c:plotArea>
    <c:plotVisOnly val="1"/>
    <c:dispBlanksAs val="gap"/>
  </c:chart>
  <c:spPr>
    <a:noFill/>
    <a:ln w="9360">
      <a:noFill/>
    </a:ln>
  </c:spPr>
</c:chartSpace>
</file>

<file path=xl/charts/chart2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61110038"/>
        <c:axId val="13647010"/>
      </c:barChart>
      <c:catAx>
        <c:axId val="6111003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3647010"/>
        <c:auto val="1"/>
        <c:lblAlgn val="ctr"/>
        <c:lblOffset val="100"/>
        <c:noMultiLvlLbl val="0"/>
      </c:catAx>
      <c:valAx>
        <c:axId val="1364701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1110038"/>
        <c:crossBetween val="between"/>
      </c:valAx>
      <c:spPr>
        <a:noFill/>
        <a:ln w="6480">
          <a:solidFill>
            <a:srgbClr val="000000"/>
          </a:solidFill>
          <a:round/>
        </a:ln>
      </c:spPr>
    </c:plotArea>
    <c:plotVisOnly val="1"/>
    <c:dispBlanksAs val="gap"/>
  </c:chart>
  <c:spPr>
    <a:noFill/>
    <a:ln w="9360">
      <a:noFill/>
    </a:ln>
  </c:spPr>
</c:chartSpace>
</file>

<file path=xl/charts/chart3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94818181"/>
        <c:axId val="57532933"/>
      </c:barChart>
      <c:catAx>
        <c:axId val="9481818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7532933"/>
        <c:auto val="1"/>
        <c:lblAlgn val="ctr"/>
        <c:lblOffset val="100"/>
        <c:noMultiLvlLbl val="0"/>
      </c:catAx>
      <c:valAx>
        <c:axId val="57532933"/>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4818181"/>
        <c:crossBetween val="between"/>
      </c:valAx>
      <c:spPr>
        <a:noFill/>
        <a:ln w="6480">
          <a:solidFill>
            <a:srgbClr val="000000"/>
          </a:solidFill>
          <a:round/>
        </a:ln>
      </c:spPr>
    </c:plotArea>
    <c:plotVisOnly val="1"/>
    <c:dispBlanksAs val="gap"/>
  </c:chart>
  <c:spPr>
    <a:noFill/>
    <a:ln w="9360">
      <a:noFill/>
    </a:ln>
  </c:spPr>
</c:chartSpace>
</file>

<file path=xl/charts/chart3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74659854"/>
        <c:axId val="5778054"/>
      </c:barChart>
      <c:catAx>
        <c:axId val="74659854"/>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778054"/>
        <c:auto val="1"/>
        <c:lblAlgn val="ctr"/>
        <c:lblOffset val="100"/>
        <c:noMultiLvlLbl val="0"/>
      </c:catAx>
      <c:valAx>
        <c:axId val="5778054"/>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4659854"/>
        <c:crossBetween val="between"/>
      </c:valAx>
      <c:spPr>
        <a:noFill/>
        <a:ln w="6480">
          <a:solidFill>
            <a:srgbClr val="000000"/>
          </a:solidFill>
          <a:round/>
        </a:ln>
      </c:spPr>
    </c:plotArea>
    <c:plotVisOnly val="1"/>
    <c:dispBlanksAs val="gap"/>
  </c:chart>
  <c:spPr>
    <a:noFill/>
    <a:ln w="9360">
      <a:noFill/>
    </a:ln>
  </c:spPr>
</c:chartSpace>
</file>

<file path=xl/charts/chart3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302430243024"/>
          <c:y val="0.205967276227141"/>
          <c:w val="0.89513951395139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5916342"/>
        <c:axId val="79740916"/>
      </c:barChart>
      <c:catAx>
        <c:axId val="5916342"/>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9740916"/>
        <c:auto val="1"/>
        <c:lblAlgn val="ctr"/>
        <c:lblOffset val="100"/>
        <c:noMultiLvlLbl val="0"/>
      </c:catAx>
      <c:valAx>
        <c:axId val="79740916"/>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916342"/>
        <c:crossBetween val="between"/>
      </c:valAx>
      <c:spPr>
        <a:noFill/>
        <a:ln w="6480">
          <a:solidFill>
            <a:srgbClr val="000000"/>
          </a:solidFill>
          <a:round/>
        </a:ln>
      </c:spPr>
    </c:plotArea>
    <c:plotVisOnly val="1"/>
    <c:dispBlanksAs val="gap"/>
  </c:chart>
  <c:spPr>
    <a:noFill/>
    <a:ln w="9360">
      <a:noFill/>
    </a:ln>
  </c:spPr>
</c:chartSpace>
</file>

<file path=xl/charts/chart3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724261414503"/>
          <c:y val="0.205967276227141"/>
          <c:w val="0.89514324082363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98709316"/>
        <c:axId val="8798019"/>
      </c:barChart>
      <c:catAx>
        <c:axId val="9870931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798019"/>
        <c:auto val="1"/>
        <c:lblAlgn val="ctr"/>
        <c:lblOffset val="100"/>
        <c:noMultiLvlLbl val="0"/>
      </c:catAx>
      <c:valAx>
        <c:axId val="8798019"/>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8709316"/>
        <c:crossBetween val="between"/>
      </c:valAx>
      <c:spPr>
        <a:noFill/>
        <a:ln w="6480">
          <a:solidFill>
            <a:srgbClr val="000000"/>
          </a:solidFill>
          <a:round/>
        </a:ln>
      </c:spPr>
    </c:plotArea>
    <c:plotVisOnly val="1"/>
    <c:dispBlanksAs val="gap"/>
  </c:chart>
  <c:spPr>
    <a:noFill/>
    <a:ln w="9360">
      <a:noFill/>
    </a:ln>
  </c:spPr>
</c:chartSpace>
</file>

<file path=xl/charts/chart3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65659617321"/>
          <c:y val="0.205967276227141"/>
          <c:w val="0.895154973704823"/>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56623798"/>
        <c:axId val="49584230"/>
      </c:barChart>
      <c:catAx>
        <c:axId val="5662379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9584230"/>
        <c:auto val="1"/>
        <c:lblAlgn val="ctr"/>
        <c:lblOffset val="100"/>
        <c:noMultiLvlLbl val="0"/>
      </c:catAx>
      <c:valAx>
        <c:axId val="4958423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6623798"/>
        <c:crossBetween val="between"/>
      </c:valAx>
      <c:spPr>
        <a:noFill/>
        <a:ln w="6480">
          <a:solidFill>
            <a:srgbClr val="000000"/>
          </a:solidFill>
          <a:round/>
        </a:ln>
      </c:spPr>
    </c:plotArea>
    <c:plotVisOnly val="1"/>
    <c:dispBlanksAs val="gap"/>
  </c:chart>
  <c:spPr>
    <a:noFill/>
    <a:ln w="9360">
      <a:noFill/>
    </a:ln>
  </c:spPr>
</c:chartSpace>
</file>

<file path=xl/charts/chart3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917995444191"/>
          <c:y val="0.205967276227141"/>
          <c:w val="0.895160842269015"/>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87286053"/>
        <c:axId val="41883272"/>
      </c:barChart>
      <c:catAx>
        <c:axId val="87286053"/>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1883272"/>
        <c:auto val="1"/>
        <c:lblAlgn val="ctr"/>
        <c:lblOffset val="100"/>
        <c:noMultiLvlLbl val="0"/>
      </c:catAx>
      <c:valAx>
        <c:axId val="41883272"/>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7286053"/>
        <c:crossBetween val="between"/>
      </c:valAx>
      <c:spPr>
        <a:noFill/>
        <a:ln w="6480">
          <a:solidFill>
            <a:srgbClr val="000000"/>
          </a:solidFill>
          <a:round/>
        </a:ln>
      </c:spPr>
    </c:plotArea>
    <c:plotVisOnly val="1"/>
    <c:dispBlanksAs val="gap"/>
  </c:chart>
  <c:spPr>
    <a:noFill/>
    <a:ln w="9360">
      <a:noFill/>
    </a:ln>
  </c:spPr>
</c:chartSpace>
</file>

<file path=xl/charts/chart3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35396736072"/>
          <c:y val="0.205967276227141"/>
          <c:w val="0.895104108047271"/>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21442266"/>
        <c:axId val="53637902"/>
      </c:barChart>
      <c:catAx>
        <c:axId val="2144226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3637902"/>
        <c:auto val="1"/>
        <c:lblAlgn val="ctr"/>
        <c:lblOffset val="100"/>
        <c:noMultiLvlLbl val="0"/>
      </c:catAx>
      <c:valAx>
        <c:axId val="53637902"/>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1442266"/>
        <c:crossBetween val="between"/>
      </c:valAx>
      <c:spPr>
        <a:noFill/>
        <a:ln w="6480">
          <a:solidFill>
            <a:srgbClr val="000000"/>
          </a:solidFill>
          <a:round/>
        </a:ln>
      </c:spPr>
    </c:plotArea>
    <c:plotVisOnly val="1"/>
    <c:dispBlanksAs val="gap"/>
  </c:chart>
  <c:spPr>
    <a:noFill/>
    <a:ln w="9360">
      <a:noFill/>
    </a:ln>
  </c:spPr>
</c:chartSpace>
</file>

<file path=xl/charts/chart3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35396736072"/>
          <c:y val="0.205967276227141"/>
          <c:w val="0.895104108047271"/>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57200731"/>
        <c:axId val="1611090"/>
      </c:barChart>
      <c:catAx>
        <c:axId val="5720073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611090"/>
        <c:auto val="1"/>
        <c:lblAlgn val="ctr"/>
        <c:lblOffset val="100"/>
        <c:noMultiLvlLbl val="0"/>
      </c:catAx>
      <c:valAx>
        <c:axId val="161109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57200731"/>
        <c:crossBetween val="between"/>
      </c:valAx>
      <c:spPr>
        <a:noFill/>
        <a:ln w="6480">
          <a:solidFill>
            <a:srgbClr val="000000"/>
          </a:solidFill>
          <a:round/>
        </a:ln>
      </c:spPr>
    </c:plotArea>
    <c:plotVisOnly val="1"/>
    <c:dispBlanksAs val="gap"/>
  </c:chart>
  <c:spPr>
    <a:noFill/>
    <a:ln w="9360">
      <a:noFill/>
    </a:ln>
  </c:spPr>
</c:chartSpace>
</file>

<file path=xl/charts/chart3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35396736072"/>
          <c:y val="0.205967276227141"/>
          <c:w val="0.895104108047271"/>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12149173"/>
        <c:axId val="19472665"/>
      </c:barChart>
      <c:catAx>
        <c:axId val="12149173"/>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9472665"/>
        <c:auto val="1"/>
        <c:lblAlgn val="ctr"/>
        <c:lblOffset val="100"/>
        <c:noMultiLvlLbl val="0"/>
      </c:catAx>
      <c:valAx>
        <c:axId val="1947266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2149173"/>
        <c:crossBetween val="between"/>
      </c:valAx>
      <c:spPr>
        <a:noFill/>
        <a:ln w="6480">
          <a:solidFill>
            <a:srgbClr val="000000"/>
          </a:solidFill>
          <a:round/>
        </a:ln>
      </c:spPr>
    </c:plotArea>
    <c:plotVisOnly val="1"/>
    <c:dispBlanksAs val="gap"/>
  </c:chart>
  <c:spPr>
    <a:noFill/>
    <a:ln w="9360">
      <a:noFill/>
    </a:ln>
  </c:spPr>
</c:chartSpace>
</file>

<file path=xl/charts/chart3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35396736072"/>
          <c:y val="0.205967276227141"/>
          <c:w val="0.895104108047271"/>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95059630"/>
        <c:axId val="33340583"/>
      </c:barChart>
      <c:catAx>
        <c:axId val="95059630"/>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3340583"/>
        <c:auto val="1"/>
        <c:lblAlgn val="ctr"/>
        <c:lblOffset val="100"/>
        <c:noMultiLvlLbl val="0"/>
      </c:catAx>
      <c:valAx>
        <c:axId val="33340583"/>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5059630"/>
        <c:crossBetween val="between"/>
      </c:valAx>
      <c:spPr>
        <a:noFill/>
        <a:ln w="6480">
          <a:solidFill>
            <a:srgbClr val="000000"/>
          </a:solidFill>
          <a:round/>
        </a:ln>
      </c:spPr>
    </c:plotArea>
    <c:plotVisOnly val="1"/>
    <c:dispBlanksAs val="gap"/>
  </c:chart>
  <c:spPr>
    <a:noFill/>
    <a:ln w="9360">
      <a:noFill/>
    </a:ln>
  </c:spPr>
</c:chartSpace>
</file>

<file path=xl/charts/chart4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900145527818"/>
          <c:y val="0.205967276227141"/>
          <c:w val="0.895108026418896"/>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18328063"/>
        <c:axId val="37548885"/>
      </c:barChart>
      <c:catAx>
        <c:axId val="18328063"/>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7548885"/>
        <c:auto val="1"/>
        <c:lblAlgn val="ctr"/>
        <c:lblOffset val="100"/>
        <c:noMultiLvlLbl val="0"/>
      </c:catAx>
      <c:valAx>
        <c:axId val="37548885"/>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8328063"/>
        <c:crossBetween val="between"/>
      </c:valAx>
      <c:spPr>
        <a:noFill/>
        <a:ln w="6480">
          <a:solidFill>
            <a:srgbClr val="000000"/>
          </a:solidFill>
          <a:round/>
        </a:ln>
      </c:spPr>
    </c:plotArea>
    <c:plotVisOnly val="1"/>
    <c:dispBlanksAs val="gap"/>
  </c:chart>
  <c:spPr>
    <a:noFill/>
    <a:ln w="9360">
      <a:noFill/>
    </a:ln>
  </c:spPr>
</c:chartSpace>
</file>

<file path=xl/charts/chart4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41504365346"/>
          <c:y val="0.205967276227141"/>
          <c:w val="0.895119767181554"/>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71764709"/>
        <c:axId val="82436338"/>
      </c:barChart>
      <c:catAx>
        <c:axId val="71764709"/>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82436338"/>
        <c:auto val="1"/>
        <c:lblAlgn val="ctr"/>
        <c:lblOffset val="100"/>
        <c:noMultiLvlLbl val="0"/>
      </c:catAx>
      <c:valAx>
        <c:axId val="8243633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1764709"/>
        <c:crossBetween val="between"/>
      </c:valAx>
      <c:spPr>
        <a:noFill/>
        <a:ln w="6480">
          <a:solidFill>
            <a:srgbClr val="000000"/>
          </a:solidFill>
          <a:round/>
        </a:ln>
      </c:spPr>
    </c:plotArea>
    <c:plotVisOnly val="1"/>
    <c:dispBlanksAs val="gap"/>
  </c:chart>
  <c:spPr>
    <a:noFill/>
    <a:ln w="9360">
      <a:noFill/>
    </a:ln>
  </c:spPr>
</c:chartSpace>
</file>

<file path=xl/charts/chart4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507835945315"/>
          <c:y val="0.205967276227141"/>
          <c:w val="0.895187284650439"/>
          <c:h val="0.567853705486044"/>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62831449"/>
        <c:axId val="42115138"/>
      </c:barChart>
      <c:catAx>
        <c:axId val="62831449"/>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2115138"/>
        <c:auto val="1"/>
        <c:lblAlgn val="ctr"/>
        <c:lblOffset val="100"/>
        <c:noMultiLvlLbl val="0"/>
      </c:catAx>
      <c:valAx>
        <c:axId val="4211513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62831449"/>
        <c:crossBetween val="between"/>
      </c:valAx>
      <c:spPr>
        <a:noFill/>
        <a:ln w="6480">
          <a:solidFill>
            <a:srgbClr val="000000"/>
          </a:solidFill>
          <a:round/>
        </a:ln>
      </c:spPr>
    </c:plotArea>
    <c:plotVisOnly val="1"/>
    <c:dispBlanksAs val="gap"/>
  </c:chart>
  <c:spPr>
    <a:noFill/>
    <a:ln w="9360">
      <a:noFill/>
    </a:ln>
  </c:spPr>
</c:chartSpace>
</file>

<file path=xl/charts/chart4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54343184628"/>
          <c:y val="0.206364513018322"/>
          <c:w val="0.895156759186426"/>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ForChecking!$AL$10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ForChecking!$AL$11</c:f>
              <c:numCache>
                <c:formatCode>General</c:formatCode>
                <c:ptCount val="1"/>
                <c:pt idx="0">
                  <c:v>1</c:v>
                </c:pt>
              </c:numCache>
            </c:numRef>
          </c:val>
        </c:ser>
        <c:gapWidth val="0"/>
        <c:overlap val="100"/>
        <c:axId val="1391309"/>
        <c:axId val="34625886"/>
      </c:barChart>
      <c:catAx>
        <c:axId val="1391309"/>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4625886"/>
        <c:auto val="1"/>
        <c:lblAlgn val="ctr"/>
        <c:lblOffset val="100"/>
        <c:noMultiLvlLbl val="0"/>
      </c:catAx>
      <c:valAx>
        <c:axId val="34625886"/>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391309"/>
        <c:crossBetween val="between"/>
      </c:valAx>
      <c:spPr>
        <a:noFill/>
        <a:ln w="6480">
          <a:solidFill>
            <a:srgbClr val="000000"/>
          </a:solidFill>
          <a:round/>
        </a:ln>
      </c:spPr>
    </c:plotArea>
    <c:plotVisOnly val="1"/>
    <c:dispBlanksAs val="gap"/>
  </c:chart>
  <c:spPr>
    <a:noFill/>
    <a:ln w="9360">
      <a:noFill/>
    </a:ln>
  </c:spPr>
</c:chartSpace>
</file>

<file path=xl/charts/chart4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54343184628"/>
          <c:y val="0.206364513018322"/>
          <c:w val="0.895156759186426"/>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ForChecking!$AM$10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ForChecking!$AM$11</c:f>
              <c:numCache>
                <c:formatCode>General</c:formatCode>
                <c:ptCount val="1"/>
                <c:pt idx="0">
                  <c:v>1</c:v>
                </c:pt>
              </c:numCache>
            </c:numRef>
          </c:val>
        </c:ser>
        <c:gapWidth val="0"/>
        <c:overlap val="100"/>
        <c:axId val="79428740"/>
        <c:axId val="44952038"/>
      </c:barChart>
      <c:catAx>
        <c:axId val="79428740"/>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44952038"/>
        <c:auto val="1"/>
        <c:lblAlgn val="ctr"/>
        <c:lblOffset val="100"/>
        <c:noMultiLvlLbl val="0"/>
      </c:catAx>
      <c:valAx>
        <c:axId val="44952038"/>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9428740"/>
        <c:crossBetween val="between"/>
      </c:valAx>
      <c:spPr>
        <a:noFill/>
        <a:ln w="6480">
          <a:solidFill>
            <a:srgbClr val="000000"/>
          </a:solidFill>
          <a:round/>
        </a:ln>
      </c:spPr>
    </c:plotArea>
    <c:plotVisOnly val="1"/>
    <c:dispBlanksAs val="gap"/>
  </c:chart>
  <c:spPr>
    <a:noFill/>
    <a:ln w="9360">
      <a:noFill/>
    </a:ln>
  </c:spPr>
</c:chartSpace>
</file>

<file path=xl/charts/chart4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54343184628"/>
          <c:y val="0.206364513018322"/>
          <c:w val="0.895156759186426"/>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ForChecking!$AP$10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ForChecking!$AP$11</c:f>
              <c:numCache>
                <c:formatCode>General</c:formatCode>
                <c:ptCount val="1"/>
                <c:pt idx="0">
                  <c:v>1</c:v>
                </c:pt>
              </c:numCache>
            </c:numRef>
          </c:val>
        </c:ser>
        <c:gapWidth val="0"/>
        <c:overlap val="100"/>
        <c:axId val="71777050"/>
        <c:axId val="3891080"/>
      </c:barChart>
      <c:catAx>
        <c:axId val="71777050"/>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891080"/>
        <c:auto val="1"/>
        <c:lblAlgn val="ctr"/>
        <c:lblOffset val="100"/>
        <c:noMultiLvlLbl val="0"/>
      </c:catAx>
      <c:valAx>
        <c:axId val="389108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71777050"/>
        <c:crossBetween val="between"/>
      </c:valAx>
      <c:spPr>
        <a:noFill/>
        <a:ln w="6480">
          <a:solidFill>
            <a:srgbClr val="000000"/>
          </a:solidFill>
          <a:round/>
        </a:ln>
      </c:spPr>
    </c:plotArea>
    <c:plotVisOnly val="1"/>
    <c:dispBlanksAs val="gap"/>
  </c:chart>
  <c:spPr>
    <a:noFill/>
    <a:ln w="9360">
      <a:noFill/>
    </a:ln>
  </c:spPr>
</c:chartSpace>
</file>

<file path=xl/charts/chart4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654343184628"/>
          <c:y val="0.206364513018322"/>
          <c:w val="0.895156759186426"/>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ForChecking!$AO$10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ForChecking!$AO$11</c:f>
              <c:numCache>
                <c:formatCode>General</c:formatCode>
                <c:ptCount val="1"/>
                <c:pt idx="0">
                  <c:v>1</c:v>
                </c:pt>
              </c:numCache>
            </c:numRef>
          </c:val>
        </c:ser>
        <c:gapWidth val="0"/>
        <c:overlap val="100"/>
        <c:axId val="26598786"/>
        <c:axId val="14005036"/>
      </c:barChart>
      <c:catAx>
        <c:axId val="26598786"/>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14005036"/>
        <c:auto val="1"/>
        <c:lblAlgn val="ctr"/>
        <c:lblOffset val="100"/>
        <c:noMultiLvlLbl val="0"/>
      </c:catAx>
      <c:valAx>
        <c:axId val="14005036"/>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26598786"/>
        <c:crossBetween val="between"/>
      </c:valAx>
      <c:spPr>
        <a:noFill/>
        <a:ln w="6480">
          <a:solidFill>
            <a:srgbClr val="000000"/>
          </a:solidFill>
          <a:round/>
        </a:ln>
      </c:spPr>
    </c:plotArea>
    <c:plotVisOnly val="1"/>
    <c:dispBlanksAs val="gap"/>
  </c:chart>
  <c:spPr>
    <a:noFill/>
    <a:ln w="9360">
      <a:noFill/>
    </a:ln>
  </c:spPr>
</c:chartSpace>
</file>

<file path=xl/charts/chart4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198055214038"/>
          <c:y val="0.206364513018322"/>
          <c:w val="0.895160388957192"/>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ForChecking!$AN$10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ForChecking!$AN$11</c:f>
              <c:numCache>
                <c:formatCode>General</c:formatCode>
                <c:ptCount val="1"/>
                <c:pt idx="0">
                  <c:v>1</c:v>
                </c:pt>
              </c:numCache>
            </c:numRef>
          </c:val>
        </c:ser>
        <c:gapWidth val="0"/>
        <c:overlap val="100"/>
        <c:axId val="95696088"/>
        <c:axId val="98791520"/>
      </c:barChart>
      <c:catAx>
        <c:axId val="9569608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8791520"/>
        <c:auto val="1"/>
        <c:lblAlgn val="ctr"/>
        <c:lblOffset val="100"/>
        <c:noMultiLvlLbl val="0"/>
      </c:catAx>
      <c:valAx>
        <c:axId val="98791520"/>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5696088"/>
        <c:crossBetween val="between"/>
      </c:valAx>
      <c:spPr>
        <a:noFill/>
        <a:ln w="6480">
          <a:solidFill>
            <a:srgbClr val="000000"/>
          </a:solidFill>
          <a:round/>
        </a:ln>
      </c:spPr>
    </c:plotArea>
    <c:plotVisOnly val="1"/>
    <c:dispBlanksAs val="gap"/>
  </c:chart>
  <c:spPr>
    <a:noFill/>
    <a:ln w="9360">
      <a:noFill/>
    </a:ln>
  </c:spPr>
</c:chartSpace>
</file>

<file path=xl/charts/chart4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4139472507823"/>
          <c:y val="0.206364513018322"/>
          <c:w val="0.895172105498435"/>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ForChecking!$AQ$10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ForChecking!$AQ$11</c:f>
              <c:numCache>
                <c:formatCode>General</c:formatCode>
                <c:ptCount val="1"/>
                <c:pt idx="0">
                  <c:v>1</c:v>
                </c:pt>
              </c:numCache>
            </c:numRef>
          </c:val>
        </c:ser>
        <c:gapWidth val="0"/>
        <c:overlap val="100"/>
        <c:axId val="98944588"/>
        <c:axId val="94836304"/>
      </c:barChart>
      <c:catAx>
        <c:axId val="98944588"/>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4836304"/>
        <c:auto val="1"/>
        <c:lblAlgn val="ctr"/>
        <c:lblOffset val="100"/>
        <c:noMultiLvlLbl val="0"/>
      </c:catAx>
      <c:valAx>
        <c:axId val="94836304"/>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8944588"/>
        <c:crossBetween val="between"/>
      </c:valAx>
      <c:spPr>
        <a:noFill/>
        <a:ln w="6480">
          <a:solidFill>
            <a:srgbClr val="000000"/>
          </a:solidFill>
          <a:round/>
        </a:ln>
      </c:spPr>
    </c:plotArea>
    <c:plotVisOnly val="1"/>
    <c:dispBlanksAs val="gap"/>
  </c:chart>
  <c:spPr>
    <a:noFill/>
    <a:ln w="9360">
      <a:noFill/>
    </a:ln>
  </c:spPr>
</c:chartSpace>
</file>

<file path=xl/charts/chart4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23833305587925"/>
          <c:y val="0.206364513018322"/>
          <c:w val="0.895177848066145"/>
          <c:h val="0.567984570877531"/>
        </c:manualLayout>
      </c:layout>
      <c:barChart>
        <c:barDir val="bar"/>
        <c:grouping val="percentStacked"/>
        <c:varyColors val="0"/>
        <c:ser>
          <c:idx val="0"/>
          <c:order val="0"/>
          <c:spPr>
            <a:solidFill>
              <a:srgbClr val="d0cece"/>
            </a:solidFill>
            <a:ln w="3240">
              <a:solidFill>
                <a:srgbClr val="000000"/>
              </a:solidFill>
              <a:round/>
            </a:ln>
          </c:spPr>
          <c:invertIfNegative val="0"/>
          <c:dLbls>
            <c:numFmt formatCode="0%" sourceLinked="1"/>
            <c:txPr>
              <a:bodyPr wrap="square"/>
              <a:lstStyle/>
              <a:p>
                <a:pPr>
                  <a:defRPr b="0" sz="1200" spc="-1" strike="noStrike">
                    <a:solidFill>
                      <a:srgbClr val="000000"/>
                    </a:solidFill>
                    <a:latin typeface="Calibri"/>
                  </a:defRPr>
                </a:pPr>
              </a:p>
            </c:txPr>
            <c:dLblPos val="inBase"/>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val>
            <c:numRef>
              <c:f>ForChecking!$AR$10</c:f>
              <c:numCache>
                <c:formatCode>General</c:formatCode>
                <c:ptCount val="1"/>
                <c:pt idx="0">
                  <c:v>0</c:v>
                </c:pt>
              </c:numCache>
            </c:numRef>
          </c:val>
        </c:ser>
        <c:ser>
          <c:idx val="1"/>
          <c:order val="1"/>
          <c:spPr>
            <a:noFill/>
            <a:ln w="0">
              <a:noFill/>
            </a:ln>
          </c:spPr>
          <c:invertIfNegative val="0"/>
          <c:dLbls>
            <c:txPr>
              <a:bodyPr wrap="square"/>
              <a:lstStyle/>
              <a:p>
                <a:pPr>
                  <a:defRPr b="0" sz="1200" spc="-1" strike="noStrike">
                    <a:solidFill>
                      <a:srgbClr val="000000"/>
                    </a:solidFill>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ForChecking!$AR$11</c:f>
              <c:numCache>
                <c:formatCode>General</c:formatCode>
                <c:ptCount val="1"/>
                <c:pt idx="0">
                  <c:v>1</c:v>
                </c:pt>
              </c:numCache>
            </c:numRef>
          </c:val>
        </c:ser>
        <c:gapWidth val="0"/>
        <c:overlap val="100"/>
        <c:axId val="96768191"/>
        <c:axId val="33360023"/>
      </c:barChart>
      <c:catAx>
        <c:axId val="96768191"/>
        <c:scaling>
          <c:orientation val="minMax"/>
        </c:scaling>
        <c:delete val="1"/>
        <c:axPos val="b"/>
        <c:numFmt formatCode="General"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33360023"/>
        <c:auto val="1"/>
        <c:lblAlgn val="ctr"/>
        <c:lblOffset val="100"/>
        <c:noMultiLvlLbl val="0"/>
      </c:catAx>
      <c:valAx>
        <c:axId val="33360023"/>
        <c:scaling>
          <c:orientation val="minMax"/>
          <c:min val="0"/>
        </c:scaling>
        <c:delete val="1"/>
        <c:axPos val="l"/>
        <c:numFmt formatCode="[$-409]0%" sourceLinked="1"/>
        <c:majorTickMark val="none"/>
        <c:minorTickMark val="none"/>
        <c:tickLblPos val="nextTo"/>
        <c:spPr>
          <a:ln w="6480">
            <a:solidFill>
              <a:srgbClr val="8b8b8b"/>
            </a:solidFill>
            <a:round/>
          </a:ln>
        </c:spPr>
        <c:txPr>
          <a:bodyPr/>
          <a:lstStyle/>
          <a:p>
            <a:pPr>
              <a:defRPr b="0" sz="1200" spc="-1" strike="noStrike">
                <a:solidFill>
                  <a:srgbClr val="000000"/>
                </a:solidFill>
                <a:latin typeface="Calibri"/>
              </a:defRPr>
            </a:pPr>
          </a:p>
        </c:txPr>
        <c:crossAx val="96768191"/>
        <c:crossBetween val="between"/>
      </c:valAx>
      <c:spPr>
        <a:noFill/>
        <a:ln w="6480">
          <a:solidFill>
            <a:srgbClr val="000000"/>
          </a:solidFill>
          <a:round/>
        </a:ln>
      </c:spPr>
    </c:plotArea>
    <c:plotVisOnly val="1"/>
    <c:dispBlanksAs val="gap"/>
  </c:chart>
  <c:spPr>
    <a:no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1.png"/><Relationship Id="rId8" Type="http://schemas.openxmlformats.org/officeDocument/2006/relationships/chart" Target="../charts/chart7.xml"/><Relationship Id="rId9" Type="http://schemas.openxmlformats.org/officeDocument/2006/relationships/image" Target="../media/image2.png"/><Relationship Id="rId10"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 Id="rId3" Type="http://schemas.openxmlformats.org/officeDocument/2006/relationships/chart" Target="../charts/chart10.xml"/><Relationship Id="rId4" Type="http://schemas.openxmlformats.org/officeDocument/2006/relationships/chart" Target="../charts/chart11.xml"/><Relationship Id="rId5" Type="http://schemas.openxmlformats.org/officeDocument/2006/relationships/chart" Target="../charts/chart12.xml"/><Relationship Id="rId6" Type="http://schemas.openxmlformats.org/officeDocument/2006/relationships/chart" Target="../charts/chart13.xml"/><Relationship Id="rId7" Type="http://schemas.openxmlformats.org/officeDocument/2006/relationships/image" Target="../media/image1.png"/><Relationship Id="rId8" Type="http://schemas.openxmlformats.org/officeDocument/2006/relationships/chart" Target="../charts/chart14.xml"/><Relationship Id="rId9" Type="http://schemas.openxmlformats.org/officeDocument/2006/relationships/image" Target="../media/image4.png"/><Relationship Id="rId10"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15.xml"/><Relationship Id="rId3" Type="http://schemas.openxmlformats.org/officeDocument/2006/relationships/chart" Target="../charts/chart16.xml"/><Relationship Id="rId4" Type="http://schemas.openxmlformats.org/officeDocument/2006/relationships/chart" Target="../charts/chart17.xml"/><Relationship Id="rId5" Type="http://schemas.openxmlformats.org/officeDocument/2006/relationships/chart" Target="../charts/chart18.xml"/><Relationship Id="rId6" Type="http://schemas.openxmlformats.org/officeDocument/2006/relationships/chart" Target="../charts/chart19.xml"/><Relationship Id="rId7" Type="http://schemas.openxmlformats.org/officeDocument/2006/relationships/chart" Target="../charts/chart20.xml"/><Relationship Id="rId8" Type="http://schemas.openxmlformats.org/officeDocument/2006/relationships/image" Target="../media/image1.png"/><Relationship Id="rId9" Type="http://schemas.openxmlformats.org/officeDocument/2006/relationships/chart" Target="../charts/chart21.xml"/><Relationship Id="rId10"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22.xml"/><Relationship Id="rId3" Type="http://schemas.openxmlformats.org/officeDocument/2006/relationships/chart" Target="../charts/chart23.xml"/><Relationship Id="rId4" Type="http://schemas.openxmlformats.org/officeDocument/2006/relationships/chart" Target="../charts/chart24.xml"/><Relationship Id="rId5" Type="http://schemas.openxmlformats.org/officeDocument/2006/relationships/chart" Target="../charts/chart25.xml"/><Relationship Id="rId6" Type="http://schemas.openxmlformats.org/officeDocument/2006/relationships/chart" Target="../charts/chart26.xml"/><Relationship Id="rId7" Type="http://schemas.openxmlformats.org/officeDocument/2006/relationships/chart" Target="../charts/chart27.xml"/><Relationship Id="rId8" Type="http://schemas.openxmlformats.org/officeDocument/2006/relationships/image" Target="../media/image1.png"/><Relationship Id="rId9" Type="http://schemas.openxmlformats.org/officeDocument/2006/relationships/chart" Target="../charts/chart28.xml"/><Relationship Id="rId10" Type="http://schemas.openxmlformats.org/officeDocument/2006/relationships/image" Target="../media/image5.png"/>
</Relationships>
</file>

<file path=xl/drawings/_rels/drawing5.xml.rels><?xml version="1.0" encoding="UTF-8"?>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 Id="rId3" Type="http://schemas.openxmlformats.org/officeDocument/2006/relationships/chart" Target="../charts/chart31.xml"/><Relationship Id="rId4" Type="http://schemas.openxmlformats.org/officeDocument/2006/relationships/chart" Target="../charts/chart32.xml"/><Relationship Id="rId5" Type="http://schemas.openxmlformats.org/officeDocument/2006/relationships/chart" Target="../charts/chart33.xml"/><Relationship Id="rId6" Type="http://schemas.openxmlformats.org/officeDocument/2006/relationships/chart" Target="../charts/chart34.xml"/><Relationship Id="rId7" Type="http://schemas.openxmlformats.org/officeDocument/2006/relationships/image" Target="../media/image1.png"/><Relationship Id="rId8" Type="http://schemas.openxmlformats.org/officeDocument/2006/relationships/chart" Target="../charts/chart35.xml"/><Relationship Id="rId9" Type="http://schemas.openxmlformats.org/officeDocument/2006/relationships/image" Target="../media/image4.png"/><Relationship Id="rId10" Type="http://schemas.openxmlformats.org/officeDocument/2006/relationships/image" Target="../media/image5.png"/>
</Relationships>
</file>

<file path=xl/drawings/_rels/drawing6.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36.xml"/><Relationship Id="rId3" Type="http://schemas.openxmlformats.org/officeDocument/2006/relationships/chart" Target="../charts/chart37.xml"/><Relationship Id="rId4" Type="http://schemas.openxmlformats.org/officeDocument/2006/relationships/chart" Target="../charts/chart38.xml"/><Relationship Id="rId5" Type="http://schemas.openxmlformats.org/officeDocument/2006/relationships/chart" Target="../charts/chart39.xml"/><Relationship Id="rId6" Type="http://schemas.openxmlformats.org/officeDocument/2006/relationships/chart" Target="../charts/chart40.xml"/><Relationship Id="rId7" Type="http://schemas.openxmlformats.org/officeDocument/2006/relationships/chart" Target="../charts/chart41.xml"/><Relationship Id="rId8" Type="http://schemas.openxmlformats.org/officeDocument/2006/relationships/image" Target="../media/image1.png"/><Relationship Id="rId9" Type="http://schemas.openxmlformats.org/officeDocument/2006/relationships/chart" Target="../charts/chart42.xml"/><Relationship Id="rId10" Type="http://schemas.openxmlformats.org/officeDocument/2006/relationships/image" Target="../media/image5.png"/>
</Relationships>
</file>

<file path=xl/drawings/_rels/drawing7.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43.xml"/><Relationship Id="rId3" Type="http://schemas.openxmlformats.org/officeDocument/2006/relationships/chart" Target="../charts/chart44.xml"/><Relationship Id="rId4" Type="http://schemas.openxmlformats.org/officeDocument/2006/relationships/chart" Target="../charts/chart45.xml"/><Relationship Id="rId5" Type="http://schemas.openxmlformats.org/officeDocument/2006/relationships/chart" Target="../charts/chart46.xml"/><Relationship Id="rId6" Type="http://schemas.openxmlformats.org/officeDocument/2006/relationships/chart" Target="../charts/chart47.xml"/><Relationship Id="rId7" Type="http://schemas.openxmlformats.org/officeDocument/2006/relationships/chart" Target="../charts/chart48.xml"/><Relationship Id="rId8" Type="http://schemas.openxmlformats.org/officeDocument/2006/relationships/image" Target="../media/image1.png"/><Relationship Id="rId9" Type="http://schemas.openxmlformats.org/officeDocument/2006/relationships/chart" Target="../charts/chart49.xml"/><Relationship Id="rId10" Type="http://schemas.openxmlformats.org/officeDocument/2006/relationships/image" Target="../media/image5.png"/>
</Relationships>
</file>

<file path=xl/drawings/_rels/drawing8.xml.rels><?xml version="1.0" encoding="UTF-8"?>
<Relationships xmlns="http://schemas.openxmlformats.org/package/2006/relationships"><Relationship Id="rId1" Type="http://schemas.openxmlformats.org/officeDocument/2006/relationships/image" Target="../media/image6.jpeg"/><Relationship Id="rId2" Type="http://schemas.openxmlformats.org/officeDocument/2006/relationships/image" Target="../media/image4.png"/>
</Relationships>
</file>

<file path=xl/drawings/_rels/drawing9.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12</xdr:row>
      <xdr:rowOff>0</xdr:rowOff>
    </xdr:from>
    <xdr:to>
      <xdr:col>0</xdr:col>
      <xdr:colOff>837360</xdr:colOff>
      <xdr:row>15</xdr:row>
      <xdr:rowOff>56880</xdr:rowOff>
    </xdr:to>
    <xdr:grpSp>
      <xdr:nvGrpSpPr>
        <xdr:cNvPr id="0" name="AddRemoveBTN_PersonalInfoQ2_1"/>
        <xdr:cNvGrpSpPr/>
      </xdr:nvGrpSpPr>
      <xdr:grpSpPr>
        <a:xfrm>
          <a:off x="253800" y="2629080"/>
          <a:ext cx="583560" cy="732960"/>
          <a:chOff x="253800" y="2629080"/>
          <a:chExt cx="583560" cy="732960"/>
        </a:xfrm>
      </xdr:grpSpPr>
      <xdr:sp>
        <xdr:nvSpPr>
          <xdr:cNvPr id="1" name="Rounded Rectangle 19" hidden="1"/>
          <xdr:cNvSpPr/>
        </xdr:nvSpPr>
        <xdr:spPr>
          <a:xfrm>
            <a:off x="260640" y="2642400"/>
            <a:ext cx="571680" cy="6822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 name="Straight Connector 3"/>
          <xdr:cNvCxnSpPr/>
        </xdr:nvCxnSpPr>
        <xdr:spPr>
          <a:xfrm>
            <a:off x="253800" y="3125520"/>
            <a:ext cx="574560" cy="2880"/>
          </a:xfrm>
          <a:prstGeom prst="straightConnector1">
            <a:avLst/>
          </a:prstGeom>
          <a:ln w="28575">
            <a:solidFill>
              <a:srgbClr val="000000"/>
            </a:solidFill>
            <a:miter/>
          </a:ln>
        </xdr:spPr>
      </xdr:cxnSp>
      <xdr:cxnSp>
        <xdr:nvCxnSpPr>
          <xdr:cNvPr id="3" name="Straight Connector 4"/>
          <xdr:cNvCxnSpPr/>
        </xdr:nvCxnSpPr>
        <xdr:spPr>
          <a:xfrm>
            <a:off x="270360" y="2879640"/>
            <a:ext cx="567360" cy="360"/>
          </a:xfrm>
          <a:prstGeom prst="straightConnector1">
            <a:avLst/>
          </a:prstGeom>
          <a:ln w="28575">
            <a:solidFill>
              <a:srgbClr val="000000"/>
            </a:solidFill>
            <a:miter/>
          </a:ln>
        </xdr:spPr>
      </xdr:cxnSp>
      <xdr:sp>
        <xdr:nvSpPr>
          <xdr:cNvPr id="4" name="Rectangle 5" hidden="1"/>
          <xdr:cNvSpPr/>
        </xdr:nvSpPr>
        <xdr:spPr>
          <a:xfrm>
            <a:off x="298800" y="2629080"/>
            <a:ext cx="510120" cy="257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 name="Plus Sign 153" hidden="1"/>
          <xdr:cNvSpPr/>
        </xdr:nvSpPr>
        <xdr:spPr>
          <a:xfrm>
            <a:off x="420840" y="2890440"/>
            <a:ext cx="273960" cy="216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 name="Minus Sign 154" hidden="1"/>
          <xdr:cNvSpPr/>
        </xdr:nvSpPr>
        <xdr:spPr>
          <a:xfrm>
            <a:off x="408240" y="3103560"/>
            <a:ext cx="304560" cy="258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57600</xdr:rowOff>
    </xdr:to>
    <xdr:grpSp>
      <xdr:nvGrpSpPr>
        <xdr:cNvPr id="7" name="AddRemoveBTN_PersonalInfoQ9_1"/>
        <xdr:cNvGrpSpPr/>
      </xdr:nvGrpSpPr>
      <xdr:grpSpPr>
        <a:xfrm>
          <a:off x="253800" y="2629080"/>
          <a:ext cx="583560" cy="733680"/>
          <a:chOff x="253800" y="2629080"/>
          <a:chExt cx="583560" cy="733680"/>
        </a:xfrm>
      </xdr:grpSpPr>
      <xdr:sp>
        <xdr:nvSpPr>
          <xdr:cNvPr id="8" name="Rounded Rectangle 19" hidden="1"/>
          <xdr:cNvSpPr/>
        </xdr:nvSpPr>
        <xdr:spPr>
          <a:xfrm>
            <a:off x="260640" y="2642400"/>
            <a:ext cx="571680" cy="682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 name="Straight Connector 10"/>
          <xdr:cNvCxnSpPr/>
        </xdr:nvCxnSpPr>
        <xdr:spPr>
          <a:xfrm>
            <a:off x="253800" y="3125880"/>
            <a:ext cx="574560" cy="3240"/>
          </a:xfrm>
          <a:prstGeom prst="straightConnector1">
            <a:avLst/>
          </a:prstGeom>
          <a:ln w="28575">
            <a:solidFill>
              <a:srgbClr val="000000"/>
            </a:solidFill>
            <a:miter/>
          </a:ln>
        </xdr:spPr>
      </xdr:cxnSp>
      <xdr:cxnSp>
        <xdr:nvCxnSpPr>
          <xdr:cNvPr id="10" name="Straight Connector 11"/>
          <xdr:cNvCxnSpPr/>
        </xdr:nvCxnSpPr>
        <xdr:spPr>
          <a:xfrm>
            <a:off x="270360" y="2880000"/>
            <a:ext cx="567360" cy="360"/>
          </a:xfrm>
          <a:prstGeom prst="straightConnector1">
            <a:avLst/>
          </a:prstGeom>
          <a:ln w="28575">
            <a:solidFill>
              <a:srgbClr val="000000"/>
            </a:solidFill>
            <a:miter/>
          </a:ln>
        </xdr:spPr>
      </xdr:cxnSp>
      <xdr:sp>
        <xdr:nvSpPr>
          <xdr:cNvPr id="11" name="Rectangle 12" hidden="1"/>
          <xdr:cNvSpPr/>
        </xdr:nvSpPr>
        <xdr:spPr>
          <a:xfrm>
            <a:off x="298800" y="262908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 name="Plus Sign 160" hidden="1"/>
          <xdr:cNvSpPr/>
        </xdr:nvSpPr>
        <xdr:spPr>
          <a:xfrm>
            <a:off x="420840" y="28908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 name="Minus Sign 161" hidden="1"/>
          <xdr:cNvSpPr/>
        </xdr:nvSpPr>
        <xdr:spPr>
          <a:xfrm>
            <a:off x="408240" y="31039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55800</xdr:rowOff>
    </xdr:to>
    <xdr:grpSp>
      <xdr:nvGrpSpPr>
        <xdr:cNvPr id="14" name="AddRemoveBTN_PersonalInfoQ11_1"/>
        <xdr:cNvGrpSpPr/>
      </xdr:nvGrpSpPr>
      <xdr:grpSpPr>
        <a:xfrm>
          <a:off x="253800" y="2629080"/>
          <a:ext cx="583560" cy="731880"/>
          <a:chOff x="253800" y="2629080"/>
          <a:chExt cx="583560" cy="731880"/>
        </a:xfrm>
      </xdr:grpSpPr>
      <xdr:sp>
        <xdr:nvSpPr>
          <xdr:cNvPr id="15" name="Rounded Rectangle 19" hidden="1"/>
          <xdr:cNvSpPr/>
        </xdr:nvSpPr>
        <xdr:spPr>
          <a:xfrm>
            <a:off x="260640" y="2642400"/>
            <a:ext cx="571680" cy="6814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 name="Straight Connector 17"/>
          <xdr:cNvCxnSpPr/>
        </xdr:nvCxnSpPr>
        <xdr:spPr>
          <a:xfrm>
            <a:off x="253800" y="3124800"/>
            <a:ext cx="574560" cy="3240"/>
          </a:xfrm>
          <a:prstGeom prst="straightConnector1">
            <a:avLst/>
          </a:prstGeom>
          <a:ln w="28575">
            <a:solidFill>
              <a:srgbClr val="000000"/>
            </a:solidFill>
            <a:miter/>
          </a:ln>
        </xdr:spPr>
      </xdr:cxnSp>
      <xdr:cxnSp>
        <xdr:nvCxnSpPr>
          <xdr:cNvPr id="17" name="Straight Connector 18"/>
          <xdr:cNvCxnSpPr/>
        </xdr:nvCxnSpPr>
        <xdr:spPr>
          <a:xfrm>
            <a:off x="270360" y="2879280"/>
            <a:ext cx="567360" cy="360"/>
          </a:xfrm>
          <a:prstGeom prst="straightConnector1">
            <a:avLst/>
          </a:prstGeom>
          <a:ln w="28575">
            <a:solidFill>
              <a:srgbClr val="000000"/>
            </a:solidFill>
            <a:miter/>
          </a:ln>
        </xdr:spPr>
      </xdr:cxnSp>
      <xdr:sp>
        <xdr:nvSpPr>
          <xdr:cNvPr id="18" name="Rectangle 19" hidden="1"/>
          <xdr:cNvSpPr/>
        </xdr:nvSpPr>
        <xdr:spPr>
          <a:xfrm>
            <a:off x="298800" y="2629080"/>
            <a:ext cx="510120" cy="2566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9" name="Plus Sign 167" hidden="1"/>
          <xdr:cNvSpPr/>
        </xdr:nvSpPr>
        <xdr:spPr>
          <a:xfrm>
            <a:off x="420840" y="2890080"/>
            <a:ext cx="273960" cy="2163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0" name="Minus Sign 168" hidden="1"/>
          <xdr:cNvSpPr/>
        </xdr:nvSpPr>
        <xdr:spPr>
          <a:xfrm>
            <a:off x="408240" y="3102840"/>
            <a:ext cx="304560" cy="2581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17640</xdr:rowOff>
    </xdr:to>
    <xdr:grpSp>
      <xdr:nvGrpSpPr>
        <xdr:cNvPr id="21" name="AddRemoveBTN_PersonalInfoQ12_1"/>
        <xdr:cNvGrpSpPr/>
      </xdr:nvGrpSpPr>
      <xdr:grpSpPr>
        <a:xfrm>
          <a:off x="253800" y="2629080"/>
          <a:ext cx="583560" cy="693720"/>
          <a:chOff x="253800" y="2629080"/>
          <a:chExt cx="583560" cy="693720"/>
        </a:xfrm>
      </xdr:grpSpPr>
      <xdr:sp>
        <xdr:nvSpPr>
          <xdr:cNvPr id="22" name="Rounded Rectangle 19" hidden="1"/>
          <xdr:cNvSpPr/>
        </xdr:nvSpPr>
        <xdr:spPr>
          <a:xfrm>
            <a:off x="260640" y="2641680"/>
            <a:ext cx="571680" cy="645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3" name="Straight Connector 24"/>
          <xdr:cNvCxnSpPr/>
        </xdr:nvCxnSpPr>
        <xdr:spPr>
          <a:xfrm>
            <a:off x="253800" y="3098880"/>
            <a:ext cx="574560" cy="2880"/>
          </a:xfrm>
          <a:prstGeom prst="straightConnector1">
            <a:avLst/>
          </a:prstGeom>
          <a:ln w="28575">
            <a:solidFill>
              <a:srgbClr val="000000"/>
            </a:solidFill>
            <a:miter/>
          </a:ln>
        </xdr:spPr>
      </xdr:cxnSp>
      <xdr:cxnSp>
        <xdr:nvCxnSpPr>
          <xdr:cNvPr id="24" name="Straight Connector 25"/>
          <xdr:cNvCxnSpPr/>
        </xdr:nvCxnSpPr>
        <xdr:spPr>
          <a:xfrm>
            <a:off x="270360" y="2866320"/>
            <a:ext cx="567360" cy="360"/>
          </a:xfrm>
          <a:prstGeom prst="straightConnector1">
            <a:avLst/>
          </a:prstGeom>
          <a:ln w="28575">
            <a:solidFill>
              <a:srgbClr val="000000"/>
            </a:solidFill>
            <a:miter/>
          </a:ln>
        </xdr:spPr>
      </xdr:cxnSp>
      <xdr:sp>
        <xdr:nvSpPr>
          <xdr:cNvPr id="25" name="Rectangle 26" hidden="1"/>
          <xdr:cNvSpPr/>
        </xdr:nvSpPr>
        <xdr:spPr>
          <a:xfrm>
            <a:off x="298800" y="2629080"/>
            <a:ext cx="510120" cy="243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6" name="Plus Sign 174" hidden="1"/>
          <xdr:cNvSpPr/>
        </xdr:nvSpPr>
        <xdr:spPr>
          <a:xfrm>
            <a:off x="420840" y="2876400"/>
            <a:ext cx="273960" cy="205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7" name="Minus Sign 175" hidden="1"/>
          <xdr:cNvSpPr/>
        </xdr:nvSpPr>
        <xdr:spPr>
          <a:xfrm>
            <a:off x="408240" y="3078000"/>
            <a:ext cx="304560" cy="244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15</xdr:row>
      <xdr:rowOff>57240</xdr:rowOff>
    </xdr:to>
    <xdr:grpSp>
      <xdr:nvGrpSpPr>
        <xdr:cNvPr id="28" name="AddRemoveBTN_PersonalInfoQ13_1"/>
        <xdr:cNvGrpSpPr/>
      </xdr:nvGrpSpPr>
      <xdr:grpSpPr>
        <a:xfrm>
          <a:off x="253800" y="2629080"/>
          <a:ext cx="582840" cy="733320"/>
          <a:chOff x="253800" y="2629080"/>
          <a:chExt cx="582840" cy="733320"/>
        </a:xfrm>
      </xdr:grpSpPr>
      <xdr:sp>
        <xdr:nvSpPr>
          <xdr:cNvPr id="29" name="Rounded Rectangle 19" hidden="1"/>
          <xdr:cNvSpPr/>
        </xdr:nvSpPr>
        <xdr:spPr>
          <a:xfrm>
            <a:off x="260640" y="2642400"/>
            <a:ext cx="570960" cy="682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0" name="Straight Connector 31"/>
          <xdr:cNvCxnSpPr/>
        </xdr:nvCxnSpPr>
        <xdr:spPr>
          <a:xfrm>
            <a:off x="253800" y="3125520"/>
            <a:ext cx="573840" cy="3240"/>
          </a:xfrm>
          <a:prstGeom prst="straightConnector1">
            <a:avLst/>
          </a:prstGeom>
          <a:ln w="28575">
            <a:solidFill>
              <a:srgbClr val="000000"/>
            </a:solidFill>
            <a:miter/>
          </a:ln>
        </xdr:spPr>
      </xdr:cxnSp>
      <xdr:cxnSp>
        <xdr:nvCxnSpPr>
          <xdr:cNvPr id="31" name="Straight Connector 32"/>
          <xdr:cNvCxnSpPr/>
        </xdr:nvCxnSpPr>
        <xdr:spPr>
          <a:xfrm>
            <a:off x="270360" y="2879640"/>
            <a:ext cx="566640" cy="360"/>
          </a:xfrm>
          <a:prstGeom prst="straightConnector1">
            <a:avLst/>
          </a:prstGeom>
          <a:ln w="28575">
            <a:solidFill>
              <a:srgbClr val="000000"/>
            </a:solidFill>
            <a:miter/>
          </a:ln>
        </xdr:spPr>
      </xdr:cxnSp>
      <xdr:sp>
        <xdr:nvSpPr>
          <xdr:cNvPr id="32" name="Rectangle 33" hidden="1"/>
          <xdr:cNvSpPr/>
        </xdr:nvSpPr>
        <xdr:spPr>
          <a:xfrm>
            <a:off x="298800" y="2629080"/>
            <a:ext cx="509760" cy="257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3" name="Plus Sign 181" hidden="1"/>
          <xdr:cNvSpPr/>
        </xdr:nvSpPr>
        <xdr:spPr>
          <a:xfrm>
            <a:off x="420840" y="2890440"/>
            <a:ext cx="273600" cy="216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4" name="Minus Sign 182" hidden="1"/>
          <xdr:cNvSpPr/>
        </xdr:nvSpPr>
        <xdr:spPr>
          <a:xfrm>
            <a:off x="408240" y="3103560"/>
            <a:ext cx="30420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12</xdr:row>
      <xdr:rowOff>0</xdr:rowOff>
    </xdr:from>
    <xdr:to>
      <xdr:col>0</xdr:col>
      <xdr:colOff>838080</xdr:colOff>
      <xdr:row>15</xdr:row>
      <xdr:rowOff>54720</xdr:rowOff>
    </xdr:to>
    <xdr:grpSp>
      <xdr:nvGrpSpPr>
        <xdr:cNvPr id="35" name="AddRemoveBTN_PersonalInfoQ13_2"/>
        <xdr:cNvGrpSpPr/>
      </xdr:nvGrpSpPr>
      <xdr:grpSpPr>
        <a:xfrm>
          <a:off x="254520" y="2629080"/>
          <a:ext cx="583560" cy="730800"/>
          <a:chOff x="254520" y="2629080"/>
          <a:chExt cx="583560" cy="730800"/>
        </a:xfrm>
      </xdr:grpSpPr>
      <xdr:sp>
        <xdr:nvSpPr>
          <xdr:cNvPr id="36" name="Rounded Rectangle 19" hidden="1"/>
          <xdr:cNvSpPr/>
        </xdr:nvSpPr>
        <xdr:spPr>
          <a:xfrm>
            <a:off x="261360" y="2642400"/>
            <a:ext cx="571680" cy="680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7" name="Straight Connector 38"/>
          <xdr:cNvCxnSpPr/>
        </xdr:nvCxnSpPr>
        <xdr:spPr>
          <a:xfrm>
            <a:off x="254520" y="3124080"/>
            <a:ext cx="574560" cy="2880"/>
          </a:xfrm>
          <a:prstGeom prst="straightConnector1">
            <a:avLst/>
          </a:prstGeom>
          <a:ln w="28575">
            <a:solidFill>
              <a:srgbClr val="000000"/>
            </a:solidFill>
            <a:miter/>
          </a:ln>
        </xdr:spPr>
      </xdr:cxnSp>
      <xdr:cxnSp>
        <xdr:nvCxnSpPr>
          <xdr:cNvPr id="38" name="Straight Connector 39"/>
          <xdr:cNvCxnSpPr/>
        </xdr:nvCxnSpPr>
        <xdr:spPr>
          <a:xfrm>
            <a:off x="271080" y="2878920"/>
            <a:ext cx="567360" cy="360"/>
          </a:xfrm>
          <a:prstGeom prst="straightConnector1">
            <a:avLst/>
          </a:prstGeom>
          <a:ln w="28575">
            <a:solidFill>
              <a:srgbClr val="000000"/>
            </a:solidFill>
            <a:miter/>
          </a:ln>
        </xdr:spPr>
      </xdr:cxnSp>
      <xdr:sp>
        <xdr:nvSpPr>
          <xdr:cNvPr id="39" name="Rectangle 40" hidden="1"/>
          <xdr:cNvSpPr/>
        </xdr:nvSpPr>
        <xdr:spPr>
          <a:xfrm>
            <a:off x="299520" y="2629080"/>
            <a:ext cx="510120" cy="2563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40" name="Plus Sign 188" hidden="1"/>
          <xdr:cNvSpPr/>
        </xdr:nvSpPr>
        <xdr:spPr>
          <a:xfrm>
            <a:off x="421560" y="2889720"/>
            <a:ext cx="273960" cy="2160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1" name="Minus Sign 189" hidden="1"/>
          <xdr:cNvSpPr/>
        </xdr:nvSpPr>
        <xdr:spPr>
          <a:xfrm>
            <a:off x="408960" y="3102120"/>
            <a:ext cx="304560" cy="2577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17640</xdr:rowOff>
    </xdr:to>
    <xdr:grpSp>
      <xdr:nvGrpSpPr>
        <xdr:cNvPr id="42" name="AddRemoveBTN_PersonalInfoQ14_1"/>
        <xdr:cNvGrpSpPr/>
      </xdr:nvGrpSpPr>
      <xdr:grpSpPr>
        <a:xfrm>
          <a:off x="253800" y="2629080"/>
          <a:ext cx="583560" cy="693720"/>
          <a:chOff x="253800" y="2629080"/>
          <a:chExt cx="583560" cy="693720"/>
        </a:xfrm>
      </xdr:grpSpPr>
      <xdr:sp>
        <xdr:nvSpPr>
          <xdr:cNvPr id="43" name="Rounded Rectangle 19" hidden="1"/>
          <xdr:cNvSpPr/>
        </xdr:nvSpPr>
        <xdr:spPr>
          <a:xfrm>
            <a:off x="260640" y="2641680"/>
            <a:ext cx="571680" cy="645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4" name="Straight Connector 45"/>
          <xdr:cNvCxnSpPr/>
        </xdr:nvCxnSpPr>
        <xdr:spPr>
          <a:xfrm>
            <a:off x="253800" y="3098880"/>
            <a:ext cx="574560" cy="2880"/>
          </a:xfrm>
          <a:prstGeom prst="straightConnector1">
            <a:avLst/>
          </a:prstGeom>
          <a:ln w="28575">
            <a:solidFill>
              <a:srgbClr val="000000"/>
            </a:solidFill>
            <a:miter/>
          </a:ln>
        </xdr:spPr>
      </xdr:cxnSp>
      <xdr:cxnSp>
        <xdr:nvCxnSpPr>
          <xdr:cNvPr id="45" name="Straight Connector 46"/>
          <xdr:cNvCxnSpPr/>
        </xdr:nvCxnSpPr>
        <xdr:spPr>
          <a:xfrm>
            <a:off x="270360" y="2866320"/>
            <a:ext cx="567360" cy="360"/>
          </a:xfrm>
          <a:prstGeom prst="straightConnector1">
            <a:avLst/>
          </a:prstGeom>
          <a:ln w="28575">
            <a:solidFill>
              <a:srgbClr val="000000"/>
            </a:solidFill>
            <a:miter/>
          </a:ln>
        </xdr:spPr>
      </xdr:cxnSp>
      <xdr:sp>
        <xdr:nvSpPr>
          <xdr:cNvPr id="46" name="Rectangle 47" hidden="1"/>
          <xdr:cNvSpPr/>
        </xdr:nvSpPr>
        <xdr:spPr>
          <a:xfrm>
            <a:off x="298800" y="2629080"/>
            <a:ext cx="510120" cy="243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7" name="Plus Sign 195" hidden="1"/>
          <xdr:cNvSpPr/>
        </xdr:nvSpPr>
        <xdr:spPr>
          <a:xfrm>
            <a:off x="420840" y="2876400"/>
            <a:ext cx="273960" cy="205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8" name="Minus Sign 196" hidden="1"/>
          <xdr:cNvSpPr/>
        </xdr:nvSpPr>
        <xdr:spPr>
          <a:xfrm>
            <a:off x="408240" y="3078000"/>
            <a:ext cx="304560" cy="244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57600</xdr:rowOff>
    </xdr:to>
    <xdr:grpSp>
      <xdr:nvGrpSpPr>
        <xdr:cNvPr id="49" name="AddRemoveBTN_PersonalInfoQ15_1"/>
        <xdr:cNvGrpSpPr/>
      </xdr:nvGrpSpPr>
      <xdr:grpSpPr>
        <a:xfrm>
          <a:off x="253800" y="2629080"/>
          <a:ext cx="583560" cy="733680"/>
          <a:chOff x="253800" y="2629080"/>
          <a:chExt cx="583560" cy="733680"/>
        </a:xfrm>
      </xdr:grpSpPr>
      <xdr:sp>
        <xdr:nvSpPr>
          <xdr:cNvPr id="50" name="Rounded Rectangle 19" hidden="1"/>
          <xdr:cNvSpPr/>
        </xdr:nvSpPr>
        <xdr:spPr>
          <a:xfrm>
            <a:off x="260640" y="2642400"/>
            <a:ext cx="571680" cy="682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1" name="Straight Connector 52"/>
          <xdr:cNvCxnSpPr/>
        </xdr:nvCxnSpPr>
        <xdr:spPr>
          <a:xfrm>
            <a:off x="253800" y="3126240"/>
            <a:ext cx="574560" cy="2880"/>
          </a:xfrm>
          <a:prstGeom prst="straightConnector1">
            <a:avLst/>
          </a:prstGeom>
          <a:ln w="28575">
            <a:solidFill>
              <a:srgbClr val="000000"/>
            </a:solidFill>
            <a:miter/>
          </a:ln>
        </xdr:spPr>
      </xdr:cxnSp>
      <xdr:cxnSp>
        <xdr:nvCxnSpPr>
          <xdr:cNvPr id="52" name="Straight Connector 53"/>
          <xdr:cNvCxnSpPr/>
        </xdr:nvCxnSpPr>
        <xdr:spPr>
          <a:xfrm>
            <a:off x="270360" y="2880000"/>
            <a:ext cx="567360" cy="360"/>
          </a:xfrm>
          <a:prstGeom prst="straightConnector1">
            <a:avLst/>
          </a:prstGeom>
          <a:ln w="28575">
            <a:solidFill>
              <a:srgbClr val="000000"/>
            </a:solidFill>
            <a:miter/>
          </a:ln>
        </xdr:spPr>
      </xdr:cxnSp>
      <xdr:sp>
        <xdr:nvSpPr>
          <xdr:cNvPr id="53" name="Rectangle 54" hidden="1"/>
          <xdr:cNvSpPr/>
        </xdr:nvSpPr>
        <xdr:spPr>
          <a:xfrm>
            <a:off x="298800" y="262908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4" name="Plus Sign 202" hidden="1"/>
          <xdr:cNvSpPr/>
        </xdr:nvSpPr>
        <xdr:spPr>
          <a:xfrm>
            <a:off x="420840" y="28908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5" name="Minus Sign 203" hidden="1"/>
          <xdr:cNvSpPr/>
        </xdr:nvSpPr>
        <xdr:spPr>
          <a:xfrm>
            <a:off x="408240" y="31039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20880</xdr:rowOff>
    </xdr:to>
    <xdr:grpSp>
      <xdr:nvGrpSpPr>
        <xdr:cNvPr id="56" name="AddRemoveBTN_PersonalInfoQ18_1"/>
        <xdr:cNvGrpSpPr/>
      </xdr:nvGrpSpPr>
      <xdr:grpSpPr>
        <a:xfrm>
          <a:off x="253800" y="2629080"/>
          <a:ext cx="583560" cy="696960"/>
          <a:chOff x="253800" y="2629080"/>
          <a:chExt cx="583560" cy="696960"/>
        </a:xfrm>
      </xdr:grpSpPr>
      <xdr:sp>
        <xdr:nvSpPr>
          <xdr:cNvPr id="57" name="Rounded Rectangle 19" hidden="1"/>
          <xdr:cNvSpPr/>
        </xdr:nvSpPr>
        <xdr:spPr>
          <a:xfrm>
            <a:off x="260640" y="2642040"/>
            <a:ext cx="571680" cy="648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8" name="Straight Connector 73"/>
          <xdr:cNvCxnSpPr/>
        </xdr:nvCxnSpPr>
        <xdr:spPr>
          <a:xfrm>
            <a:off x="253800" y="3101040"/>
            <a:ext cx="574560" cy="2880"/>
          </a:xfrm>
          <a:prstGeom prst="straightConnector1">
            <a:avLst/>
          </a:prstGeom>
          <a:ln w="28575">
            <a:solidFill>
              <a:srgbClr val="000000"/>
            </a:solidFill>
            <a:miter/>
          </a:ln>
        </xdr:spPr>
      </xdr:cxnSp>
      <xdr:cxnSp>
        <xdr:nvCxnSpPr>
          <xdr:cNvPr id="59" name="Straight Connector 74"/>
          <xdr:cNvCxnSpPr/>
        </xdr:nvCxnSpPr>
        <xdr:spPr>
          <a:xfrm>
            <a:off x="270360" y="2867400"/>
            <a:ext cx="567360" cy="360"/>
          </a:xfrm>
          <a:prstGeom prst="straightConnector1">
            <a:avLst/>
          </a:prstGeom>
          <a:ln w="28575">
            <a:solidFill>
              <a:srgbClr val="000000"/>
            </a:solidFill>
            <a:miter/>
          </a:ln>
        </xdr:spPr>
      </xdr:cxnSp>
      <xdr:sp>
        <xdr:nvSpPr>
          <xdr:cNvPr id="60" name="Rectangle 75" hidden="1"/>
          <xdr:cNvSpPr/>
        </xdr:nvSpPr>
        <xdr:spPr>
          <a:xfrm>
            <a:off x="298800" y="2629080"/>
            <a:ext cx="510120" cy="2444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1" name="Plus Sign 230" hidden="1"/>
          <xdr:cNvSpPr/>
        </xdr:nvSpPr>
        <xdr:spPr>
          <a:xfrm>
            <a:off x="420840" y="2877480"/>
            <a:ext cx="273960" cy="2059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2" name="Minus Sign 231" hidden="1"/>
          <xdr:cNvSpPr/>
        </xdr:nvSpPr>
        <xdr:spPr>
          <a:xfrm>
            <a:off x="408240" y="3080160"/>
            <a:ext cx="304560" cy="2458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57600</xdr:rowOff>
    </xdr:to>
    <xdr:grpSp>
      <xdr:nvGrpSpPr>
        <xdr:cNvPr id="63" name="AddRemoveBTN_PersonalInfoQ19_1"/>
        <xdr:cNvGrpSpPr/>
      </xdr:nvGrpSpPr>
      <xdr:grpSpPr>
        <a:xfrm>
          <a:off x="253800" y="2629080"/>
          <a:ext cx="583560" cy="733680"/>
          <a:chOff x="253800" y="2629080"/>
          <a:chExt cx="583560" cy="733680"/>
        </a:xfrm>
      </xdr:grpSpPr>
      <xdr:sp>
        <xdr:nvSpPr>
          <xdr:cNvPr id="64" name="Rounded Rectangle 19" hidden="1"/>
          <xdr:cNvSpPr/>
        </xdr:nvSpPr>
        <xdr:spPr>
          <a:xfrm>
            <a:off x="260640" y="2642400"/>
            <a:ext cx="571680" cy="682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5" name="Straight Connector 80"/>
          <xdr:cNvCxnSpPr/>
        </xdr:nvCxnSpPr>
        <xdr:spPr>
          <a:xfrm>
            <a:off x="253800" y="3125880"/>
            <a:ext cx="574560" cy="3240"/>
          </a:xfrm>
          <a:prstGeom prst="straightConnector1">
            <a:avLst/>
          </a:prstGeom>
          <a:ln w="28575">
            <a:solidFill>
              <a:srgbClr val="000000"/>
            </a:solidFill>
            <a:miter/>
          </a:ln>
        </xdr:spPr>
      </xdr:cxnSp>
      <xdr:cxnSp>
        <xdr:nvCxnSpPr>
          <xdr:cNvPr id="66" name="Straight Connector 81"/>
          <xdr:cNvCxnSpPr/>
        </xdr:nvCxnSpPr>
        <xdr:spPr>
          <a:xfrm>
            <a:off x="270360" y="2880000"/>
            <a:ext cx="567360" cy="360"/>
          </a:xfrm>
          <a:prstGeom prst="straightConnector1">
            <a:avLst/>
          </a:prstGeom>
          <a:ln w="28575">
            <a:solidFill>
              <a:srgbClr val="000000"/>
            </a:solidFill>
            <a:miter/>
          </a:ln>
        </xdr:spPr>
      </xdr:cxnSp>
      <xdr:sp>
        <xdr:nvSpPr>
          <xdr:cNvPr id="67" name="Rectangle 82" hidden="1"/>
          <xdr:cNvSpPr/>
        </xdr:nvSpPr>
        <xdr:spPr>
          <a:xfrm>
            <a:off x="298800" y="262908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8" name="Plus Sign 237" hidden="1"/>
          <xdr:cNvSpPr/>
        </xdr:nvSpPr>
        <xdr:spPr>
          <a:xfrm>
            <a:off x="420840" y="28908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9" name="Minus Sign 238" hidden="1"/>
          <xdr:cNvSpPr/>
        </xdr:nvSpPr>
        <xdr:spPr>
          <a:xfrm>
            <a:off x="408240" y="31039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57600</xdr:rowOff>
    </xdr:to>
    <xdr:grpSp>
      <xdr:nvGrpSpPr>
        <xdr:cNvPr id="70" name="AddRemoveBTN_PersonalInfoQ20_1"/>
        <xdr:cNvGrpSpPr/>
      </xdr:nvGrpSpPr>
      <xdr:grpSpPr>
        <a:xfrm>
          <a:off x="253800" y="2629080"/>
          <a:ext cx="583560" cy="733680"/>
          <a:chOff x="253800" y="2629080"/>
          <a:chExt cx="583560" cy="733680"/>
        </a:xfrm>
      </xdr:grpSpPr>
      <xdr:sp>
        <xdr:nvSpPr>
          <xdr:cNvPr id="71" name="Rounded Rectangle 19" hidden="1"/>
          <xdr:cNvSpPr/>
        </xdr:nvSpPr>
        <xdr:spPr>
          <a:xfrm>
            <a:off x="260640" y="2642400"/>
            <a:ext cx="571680" cy="682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2" name="Straight Connector 87"/>
          <xdr:cNvCxnSpPr/>
        </xdr:nvCxnSpPr>
        <xdr:spPr>
          <a:xfrm>
            <a:off x="253800" y="3125880"/>
            <a:ext cx="574560" cy="3240"/>
          </a:xfrm>
          <a:prstGeom prst="straightConnector1">
            <a:avLst/>
          </a:prstGeom>
          <a:ln w="28575">
            <a:solidFill>
              <a:srgbClr val="000000"/>
            </a:solidFill>
            <a:miter/>
          </a:ln>
        </xdr:spPr>
      </xdr:cxnSp>
      <xdr:cxnSp>
        <xdr:nvCxnSpPr>
          <xdr:cNvPr id="73" name="Straight Connector 88"/>
          <xdr:cNvCxnSpPr/>
        </xdr:nvCxnSpPr>
        <xdr:spPr>
          <a:xfrm>
            <a:off x="270360" y="2880000"/>
            <a:ext cx="567360" cy="360"/>
          </a:xfrm>
          <a:prstGeom prst="straightConnector1">
            <a:avLst/>
          </a:prstGeom>
          <a:ln w="28575">
            <a:solidFill>
              <a:srgbClr val="000000"/>
            </a:solidFill>
            <a:miter/>
          </a:ln>
        </xdr:spPr>
      </xdr:cxnSp>
      <xdr:sp>
        <xdr:nvSpPr>
          <xdr:cNvPr id="74" name="Rectangle 89" hidden="1"/>
          <xdr:cNvSpPr/>
        </xdr:nvSpPr>
        <xdr:spPr>
          <a:xfrm>
            <a:off x="298800" y="262908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5" name="Plus Sign 244" hidden="1"/>
          <xdr:cNvSpPr/>
        </xdr:nvSpPr>
        <xdr:spPr>
          <a:xfrm>
            <a:off x="420840" y="28908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6" name="Minus Sign 245" hidden="1"/>
          <xdr:cNvSpPr/>
        </xdr:nvSpPr>
        <xdr:spPr>
          <a:xfrm>
            <a:off x="408240" y="31039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57600</xdr:rowOff>
    </xdr:to>
    <xdr:grpSp>
      <xdr:nvGrpSpPr>
        <xdr:cNvPr id="77" name="AddRemoveBTN_PersonalInfoQ21_1"/>
        <xdr:cNvGrpSpPr/>
      </xdr:nvGrpSpPr>
      <xdr:grpSpPr>
        <a:xfrm>
          <a:off x="253800" y="2629080"/>
          <a:ext cx="583560" cy="733680"/>
          <a:chOff x="253800" y="2629080"/>
          <a:chExt cx="583560" cy="733680"/>
        </a:xfrm>
      </xdr:grpSpPr>
      <xdr:sp>
        <xdr:nvSpPr>
          <xdr:cNvPr id="78" name="Rounded Rectangle 19" hidden="1"/>
          <xdr:cNvSpPr/>
        </xdr:nvSpPr>
        <xdr:spPr>
          <a:xfrm>
            <a:off x="260640" y="2642400"/>
            <a:ext cx="571680" cy="682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9" name="Straight Connector 94"/>
          <xdr:cNvCxnSpPr/>
        </xdr:nvCxnSpPr>
        <xdr:spPr>
          <a:xfrm>
            <a:off x="253800" y="3126240"/>
            <a:ext cx="574560" cy="2880"/>
          </a:xfrm>
          <a:prstGeom prst="straightConnector1">
            <a:avLst/>
          </a:prstGeom>
          <a:ln w="28575">
            <a:solidFill>
              <a:srgbClr val="000000"/>
            </a:solidFill>
            <a:miter/>
          </a:ln>
        </xdr:spPr>
      </xdr:cxnSp>
      <xdr:cxnSp>
        <xdr:nvCxnSpPr>
          <xdr:cNvPr id="80" name="Straight Connector 95"/>
          <xdr:cNvCxnSpPr/>
        </xdr:nvCxnSpPr>
        <xdr:spPr>
          <a:xfrm>
            <a:off x="270360" y="2880000"/>
            <a:ext cx="567360" cy="360"/>
          </a:xfrm>
          <a:prstGeom prst="straightConnector1">
            <a:avLst/>
          </a:prstGeom>
          <a:ln w="28575">
            <a:solidFill>
              <a:srgbClr val="000000"/>
            </a:solidFill>
            <a:miter/>
          </a:ln>
        </xdr:spPr>
      </xdr:cxnSp>
      <xdr:sp>
        <xdr:nvSpPr>
          <xdr:cNvPr id="81" name="Rectangle 96" hidden="1"/>
          <xdr:cNvSpPr/>
        </xdr:nvSpPr>
        <xdr:spPr>
          <a:xfrm>
            <a:off x="298800" y="262908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2" name="Plus Sign 251" hidden="1"/>
          <xdr:cNvSpPr/>
        </xdr:nvSpPr>
        <xdr:spPr>
          <a:xfrm>
            <a:off x="420840" y="28908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3" name="Minus Sign 252" hidden="1"/>
          <xdr:cNvSpPr/>
        </xdr:nvSpPr>
        <xdr:spPr>
          <a:xfrm>
            <a:off x="408240" y="31039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15</xdr:row>
      <xdr:rowOff>59760</xdr:rowOff>
    </xdr:to>
    <xdr:grpSp>
      <xdr:nvGrpSpPr>
        <xdr:cNvPr id="84" name="AddRemoveBTN_PersonalInfoQ22_1"/>
        <xdr:cNvGrpSpPr/>
      </xdr:nvGrpSpPr>
      <xdr:grpSpPr>
        <a:xfrm>
          <a:off x="253800" y="2629080"/>
          <a:ext cx="582840" cy="735840"/>
          <a:chOff x="253800" y="2629080"/>
          <a:chExt cx="582840" cy="735840"/>
        </a:xfrm>
      </xdr:grpSpPr>
      <xdr:sp>
        <xdr:nvSpPr>
          <xdr:cNvPr id="85" name="Rounded Rectangle 19" hidden="1"/>
          <xdr:cNvSpPr/>
        </xdr:nvSpPr>
        <xdr:spPr>
          <a:xfrm>
            <a:off x="260640" y="2642760"/>
            <a:ext cx="570960" cy="685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6" name="Straight Connector 101"/>
          <xdr:cNvCxnSpPr/>
        </xdr:nvCxnSpPr>
        <xdr:spPr>
          <a:xfrm>
            <a:off x="253800" y="3127320"/>
            <a:ext cx="573840" cy="3240"/>
          </a:xfrm>
          <a:prstGeom prst="straightConnector1">
            <a:avLst/>
          </a:prstGeom>
          <a:ln w="28575">
            <a:solidFill>
              <a:srgbClr val="000000"/>
            </a:solidFill>
            <a:miter/>
          </a:ln>
        </xdr:spPr>
      </xdr:cxnSp>
      <xdr:cxnSp>
        <xdr:nvCxnSpPr>
          <xdr:cNvPr id="87" name="Straight Connector 102"/>
          <xdr:cNvCxnSpPr/>
        </xdr:nvCxnSpPr>
        <xdr:spPr>
          <a:xfrm>
            <a:off x="270360" y="2880720"/>
            <a:ext cx="566640" cy="360"/>
          </a:xfrm>
          <a:prstGeom prst="straightConnector1">
            <a:avLst/>
          </a:prstGeom>
          <a:ln w="28575">
            <a:solidFill>
              <a:srgbClr val="000000"/>
            </a:solidFill>
            <a:miter/>
          </a:ln>
        </xdr:spPr>
      </xdr:cxnSp>
      <xdr:sp>
        <xdr:nvSpPr>
          <xdr:cNvPr id="88" name="Rectangle 103" hidden="1"/>
          <xdr:cNvSpPr/>
        </xdr:nvSpPr>
        <xdr:spPr>
          <a:xfrm>
            <a:off x="298800" y="2629080"/>
            <a:ext cx="509760" cy="2581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9" name="Plus Sign 258" hidden="1"/>
          <xdr:cNvSpPr/>
        </xdr:nvSpPr>
        <xdr:spPr>
          <a:xfrm>
            <a:off x="420840" y="2891520"/>
            <a:ext cx="273600" cy="217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0" name="Minus Sign 259" hidden="1"/>
          <xdr:cNvSpPr/>
        </xdr:nvSpPr>
        <xdr:spPr>
          <a:xfrm>
            <a:off x="408240" y="3105360"/>
            <a:ext cx="304200" cy="259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320040</xdr:colOff>
      <xdr:row>0</xdr:row>
      <xdr:rowOff>136440</xdr:rowOff>
    </xdr:from>
    <xdr:to>
      <xdr:col>10</xdr:col>
      <xdr:colOff>1409400</xdr:colOff>
      <xdr:row>11</xdr:row>
      <xdr:rowOff>92160</xdr:rowOff>
    </xdr:to>
    <xdr:grpSp>
      <xdr:nvGrpSpPr>
        <xdr:cNvPr id="91" name="NaviExpanded"/>
        <xdr:cNvGrpSpPr/>
      </xdr:nvGrpSpPr>
      <xdr:grpSpPr>
        <a:xfrm>
          <a:off x="2669040" y="136440"/>
          <a:ext cx="11387520" cy="2365560"/>
          <a:chOff x="2669040" y="136440"/>
          <a:chExt cx="11387520" cy="2365560"/>
        </a:xfrm>
      </xdr:grpSpPr>
      <xdr:grpSp>
        <xdr:nvGrpSpPr>
          <xdr:cNvPr id="92" name="Group 115"/>
          <xdr:cNvGrpSpPr/>
        </xdr:nvGrpSpPr>
        <xdr:grpSpPr>
          <a:xfrm>
            <a:off x="2669040" y="136440"/>
            <a:ext cx="11387520" cy="2199600"/>
            <a:chOff x="2669040" y="136440"/>
            <a:chExt cx="11387520" cy="2199600"/>
          </a:xfrm>
        </xdr:grpSpPr>
        <xdr:grpSp>
          <xdr:nvGrpSpPr>
            <xdr:cNvPr id="93" name="Group 122"/>
            <xdr:cNvGrpSpPr/>
          </xdr:nvGrpSpPr>
          <xdr:grpSpPr>
            <a:xfrm>
              <a:off x="2669040" y="136440"/>
              <a:ext cx="9833400" cy="1851840"/>
              <a:chOff x="2669040" y="136440"/>
              <a:chExt cx="9833400" cy="1851840"/>
            </a:xfrm>
          </xdr:grpSpPr>
          <xdr:grpSp>
            <xdr:nvGrpSpPr>
              <xdr:cNvPr id="94" name="Group 126"/>
              <xdr:cNvGrpSpPr/>
            </xdr:nvGrpSpPr>
            <xdr:grpSpPr>
              <a:xfrm>
                <a:off x="2671200" y="141120"/>
                <a:ext cx="3237840" cy="905400"/>
                <a:chOff x="2671200" y="141120"/>
                <a:chExt cx="3237840" cy="905400"/>
              </a:xfrm>
            </xdr:grpSpPr>
            <xdr:sp>
              <xdr:nvSpPr>
                <xdr:cNvPr id="95" name="Rectangle: Rounded Corners 216"/>
                <xdr:cNvSpPr/>
              </xdr:nvSpPr>
              <xdr:spPr>
                <a:xfrm>
                  <a:off x="2671200" y="141120"/>
                  <a:ext cx="323784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96" name="Chart 142"/>
                <xdr:cNvGraphicFramePr/>
              </xdr:nvGraphicFramePr>
              <xdr:xfrm>
                <a:off x="2691360" y="675000"/>
                <a:ext cx="3167640" cy="371520"/>
              </xdr:xfrm>
              <a:graphic>
                <a:graphicData uri="http://schemas.openxmlformats.org/drawingml/2006/chart">
                  <c:chart xmlns:c="http://schemas.openxmlformats.org/drawingml/2006/chart" xmlns:r="http://schemas.openxmlformats.org/officeDocument/2006/relationships" r:id="rId1"/>
                </a:graphicData>
              </a:graphic>
            </xdr:graphicFrame>
          </xdr:grpSp>
          <xdr:grpSp>
            <xdr:nvGrpSpPr>
              <xdr:cNvPr id="97" name="Group 127"/>
              <xdr:cNvGrpSpPr/>
            </xdr:nvGrpSpPr>
            <xdr:grpSpPr>
              <a:xfrm>
                <a:off x="5959800" y="142200"/>
                <a:ext cx="3237840" cy="905400"/>
                <a:chOff x="5959800" y="142200"/>
                <a:chExt cx="3237840" cy="905400"/>
              </a:xfrm>
            </xdr:grpSpPr>
            <xdr:sp>
              <xdr:nvSpPr>
                <xdr:cNvPr id="98" name="Rectangle: Rounded Corners 214"/>
                <xdr:cNvSpPr/>
              </xdr:nvSpPr>
              <xdr:spPr>
                <a:xfrm>
                  <a:off x="5959800" y="142200"/>
                  <a:ext cx="323784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aphicFrame>
              <xdr:nvGraphicFramePr>
                <xdr:cNvPr id="99" name="Chart 140"/>
                <xdr:cNvGraphicFramePr/>
              </xdr:nvGraphicFramePr>
              <xdr:xfrm>
                <a:off x="5979600" y="676080"/>
                <a:ext cx="3167640" cy="37152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00" name="Group 128"/>
              <xdr:cNvGrpSpPr/>
            </xdr:nvGrpSpPr>
            <xdr:grpSpPr>
              <a:xfrm>
                <a:off x="5954400" y="1077480"/>
                <a:ext cx="3237840" cy="905400"/>
                <a:chOff x="5954400" y="1077480"/>
                <a:chExt cx="3237840" cy="905400"/>
              </a:xfrm>
            </xdr:grpSpPr>
            <xdr:sp>
              <xdr:nvSpPr>
                <xdr:cNvPr id="101" name="Rectangle: Rounded Corners 212"/>
                <xdr:cNvSpPr/>
              </xdr:nvSpPr>
              <xdr:spPr>
                <a:xfrm>
                  <a:off x="5954400" y="1077480"/>
                  <a:ext cx="323784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102" name="Chart 138"/>
                <xdr:cNvGraphicFramePr/>
              </xdr:nvGraphicFramePr>
              <xdr:xfrm>
                <a:off x="5974560" y="1611360"/>
                <a:ext cx="3167640" cy="37152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3" name="Group 129"/>
              <xdr:cNvGrpSpPr/>
            </xdr:nvGrpSpPr>
            <xdr:grpSpPr>
              <a:xfrm>
                <a:off x="2669040" y="1082880"/>
                <a:ext cx="3237840" cy="905400"/>
                <a:chOff x="2669040" y="1082880"/>
                <a:chExt cx="3237840" cy="905400"/>
              </a:xfrm>
            </xdr:grpSpPr>
            <xdr:sp>
              <xdr:nvSpPr>
                <xdr:cNvPr id="104" name="Rectangle: Rounded Corners 147"/>
                <xdr:cNvSpPr/>
              </xdr:nvSpPr>
              <xdr:spPr>
                <a:xfrm>
                  <a:off x="2669040" y="1082880"/>
                  <a:ext cx="323784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105" name="Chart 136"/>
                <xdr:cNvGraphicFramePr/>
              </xdr:nvGraphicFramePr>
              <xdr:xfrm>
                <a:off x="2689200" y="1616760"/>
                <a:ext cx="3167640" cy="37152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106" name="Group 130"/>
              <xdr:cNvGrpSpPr/>
            </xdr:nvGrpSpPr>
            <xdr:grpSpPr>
              <a:xfrm>
                <a:off x="9246960" y="136440"/>
                <a:ext cx="3255480" cy="914760"/>
                <a:chOff x="9246960" y="136440"/>
                <a:chExt cx="3255480" cy="914760"/>
              </a:xfrm>
            </xdr:grpSpPr>
            <xdr:sp>
              <xdr:nvSpPr>
                <xdr:cNvPr id="107" name="Rectangle: Rounded Corners 145"/>
                <xdr:cNvSpPr/>
              </xdr:nvSpPr>
              <xdr:spPr>
                <a:xfrm>
                  <a:off x="9246960" y="136440"/>
                  <a:ext cx="325548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108" name="Chart 134"/>
                <xdr:cNvGraphicFramePr/>
              </xdr:nvGraphicFramePr>
              <xdr:xfrm>
                <a:off x="9267120" y="679680"/>
                <a:ext cx="3184920" cy="37152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109" name="Group 131"/>
              <xdr:cNvGrpSpPr/>
            </xdr:nvGrpSpPr>
            <xdr:grpSpPr>
              <a:xfrm>
                <a:off x="9241920" y="1073880"/>
                <a:ext cx="3255840" cy="905400"/>
                <a:chOff x="9241920" y="1073880"/>
                <a:chExt cx="3255840" cy="905400"/>
              </a:xfrm>
            </xdr:grpSpPr>
            <xdr:sp>
              <xdr:nvSpPr>
                <xdr:cNvPr id="110" name="Rectangle: Rounded Corners 143"/>
                <xdr:cNvSpPr/>
              </xdr:nvSpPr>
              <xdr:spPr>
                <a:xfrm>
                  <a:off x="9241920" y="1073880"/>
                  <a:ext cx="3255840" cy="8956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aphicFrame>
              <xdr:nvGraphicFramePr>
                <xdr:cNvPr id="111" name="Chart 132"/>
                <xdr:cNvGraphicFramePr/>
              </xdr:nvGraphicFramePr>
              <xdr:xfrm>
                <a:off x="9262080" y="1607760"/>
                <a:ext cx="3185280" cy="371520"/>
              </xdr:xfrm>
              <a:graphic>
                <a:graphicData uri="http://schemas.openxmlformats.org/drawingml/2006/chart">
                  <c:chart xmlns:c="http://schemas.openxmlformats.org/drawingml/2006/chart" xmlns:r="http://schemas.openxmlformats.org/officeDocument/2006/relationships" r:id="rId6"/>
                </a:graphicData>
              </a:graphic>
            </xdr:graphicFrame>
          </xdr:grpSp>
        </xdr:grpSp>
        <xdr:grpSp>
          <xdr:nvGrpSpPr>
            <xdr:cNvPr id="112" name="Group 123"/>
            <xdr:cNvGrpSpPr/>
          </xdr:nvGrpSpPr>
          <xdr:grpSpPr>
            <a:xfrm>
              <a:off x="12724560" y="970560"/>
              <a:ext cx="1332000" cy="1365480"/>
              <a:chOff x="12724560" y="970560"/>
              <a:chExt cx="1332000" cy="1365480"/>
            </a:xfrm>
          </xdr:grpSpPr>
          <xdr:pic>
            <xdr:nvPicPr>
              <xdr:cNvPr id="113" name="Picture 124" descr=""/>
              <xdr:cNvPicPr/>
            </xdr:nvPicPr>
            <xdr:blipFill>
              <a:blip r:embed="rId7"/>
              <a:stretch/>
            </xdr:blipFill>
            <xdr:spPr>
              <a:xfrm>
                <a:off x="13085640" y="1525320"/>
                <a:ext cx="605160" cy="644760"/>
              </a:xfrm>
              <a:prstGeom prst="rect">
                <a:avLst/>
              </a:prstGeom>
              <a:ln w="0">
                <a:noFill/>
              </a:ln>
            </xdr:spPr>
          </xdr:pic>
          <xdr:sp>
            <xdr:nvSpPr>
              <xdr:cNvPr id="114" name="Rectangle: Rounded Corners 267"/>
              <xdr:cNvSpPr/>
            </xdr:nvSpPr>
            <xdr:spPr>
              <a:xfrm>
                <a:off x="12724560" y="970560"/>
                <a:ext cx="1332000" cy="13654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115" name="Group 116"/>
          <xdr:cNvGrpSpPr/>
        </xdr:nvGrpSpPr>
        <xdr:grpSpPr>
          <a:xfrm>
            <a:off x="2669040" y="2037960"/>
            <a:ext cx="9824760" cy="464040"/>
            <a:chOff x="2669040" y="2037960"/>
            <a:chExt cx="9824760" cy="464040"/>
          </a:xfrm>
        </xdr:grpSpPr>
        <xdr:graphicFrame>
          <xdr:nvGraphicFramePr>
            <xdr:cNvPr id="116" name="Chart 117"/>
            <xdr:cNvGraphicFramePr/>
          </xdr:nvGraphicFramePr>
          <xdr:xfrm>
            <a:off x="4887000" y="2078280"/>
            <a:ext cx="6415200" cy="371520"/>
          </xdr:xfrm>
          <a:graphic>
            <a:graphicData uri="http://schemas.openxmlformats.org/drawingml/2006/chart">
              <c:chart xmlns:c="http://schemas.openxmlformats.org/drawingml/2006/chart" xmlns:r="http://schemas.openxmlformats.org/officeDocument/2006/relationships" r:id="rId8"/>
            </a:graphicData>
          </a:graphic>
        </xdr:graphicFrame>
        <xdr:sp>
          <xdr:nvSpPr>
            <xdr:cNvPr id="117" name="Rectangle 118"/>
            <xdr:cNvSpPr/>
          </xdr:nvSpPr>
          <xdr:spPr>
            <a:xfrm>
              <a:off x="11121120" y="206100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118" name="Group 119"/>
            <xdr:cNvGrpSpPr/>
          </xdr:nvGrpSpPr>
          <xdr:grpSpPr>
            <a:xfrm>
              <a:off x="2669040" y="2037960"/>
              <a:ext cx="9824760" cy="464040"/>
              <a:chOff x="2669040" y="2037960"/>
              <a:chExt cx="9824760" cy="464040"/>
            </a:xfrm>
          </xdr:grpSpPr>
          <xdr:sp>
            <xdr:nvSpPr>
              <xdr:cNvPr id="119" name="Rectangle: Rounded Corners 278"/>
              <xdr:cNvSpPr/>
            </xdr:nvSpPr>
            <xdr:spPr>
              <a:xfrm>
                <a:off x="2669040" y="2038680"/>
                <a:ext cx="9824760" cy="4629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120" name="Straight Connector 121"/>
              <xdr:cNvCxnSpPr/>
            </xdr:nvCxnSpPr>
            <xdr:spPr>
              <a:xfrm flipH="1">
                <a:off x="11120040" y="2037960"/>
                <a:ext cx="1080" cy="464400"/>
              </a:xfrm>
              <a:prstGeom prst="straightConnector1">
                <a:avLst/>
              </a:prstGeom>
              <a:ln w="12700">
                <a:solidFill>
                  <a:srgbClr val="000000"/>
                </a:solidFill>
                <a:miter/>
              </a:ln>
            </xdr:spPr>
          </xdr:cxnSp>
        </xdr:grpSp>
      </xdr:grpSp>
    </xdr:grpSp>
    <xdr:clientData/>
  </xdr:twoCellAnchor>
  <xdr:twoCellAnchor editAs="twoCell">
    <xdr:from>
      <xdr:col>5</xdr:col>
      <xdr:colOff>396720</xdr:colOff>
      <xdr:row>13</xdr:row>
      <xdr:rowOff>58320</xdr:rowOff>
    </xdr:from>
    <xdr:to>
      <xdr:col>7</xdr:col>
      <xdr:colOff>497880</xdr:colOff>
      <xdr:row>15</xdr:row>
      <xdr:rowOff>132840</xdr:rowOff>
    </xdr:to>
    <xdr:grpSp>
      <xdr:nvGrpSpPr>
        <xdr:cNvPr id="121" name="Group 62"/>
        <xdr:cNvGrpSpPr/>
      </xdr:nvGrpSpPr>
      <xdr:grpSpPr>
        <a:xfrm>
          <a:off x="2745720" y="2906280"/>
          <a:ext cx="4971960" cy="531720"/>
          <a:chOff x="2745720" y="2906280"/>
          <a:chExt cx="4971960" cy="531720"/>
        </a:xfrm>
      </xdr:grpSpPr>
      <xdr:sp>
        <xdr:nvSpPr>
          <xdr:cNvPr id="122" name="TextBox 59"/>
          <xdr:cNvSpPr/>
        </xdr:nvSpPr>
        <xdr:spPr>
          <a:xfrm>
            <a:off x="2745720" y="3009600"/>
            <a:ext cx="4971960" cy="4284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hy-AM" sz="1200" spc="-1" strike="noStrike">
                <a:solidFill>
                  <a:schemeClr val="dk1"/>
                </a:solidFill>
                <a:latin typeface="Calibri"/>
              </a:rPr>
              <a:t>Հարցաթերթիկի լրացման </a:t>
            </a:r>
            <a:r>
              <a:rPr b="1" lang="hy-AM" sz="1200" spc="-1" strike="noStrike">
                <a:solidFill>
                  <a:schemeClr val="dk1"/>
                </a:solidFill>
                <a:latin typeface="Cambria Math"/>
                <a:ea typeface="Cambria Math"/>
              </a:rPr>
              <a:t>և</a:t>
            </a:r>
            <a:r>
              <a:rPr b="1" lang="hy-AM" sz="1200" spc="-1" strike="noStrike">
                <a:solidFill>
                  <a:schemeClr val="dk1"/>
                </a:solidFill>
                <a:latin typeface="Calibri"/>
                <a:ea typeface="Cambria Math"/>
              </a:rPr>
              <a:t> ներկայացման կարգը</a:t>
            </a:r>
            <a:endParaRPr b="0" lang="en-US" sz="1200" spc="-1" strike="noStrike">
              <a:latin typeface="Times New Roman"/>
            </a:endParaRPr>
          </a:p>
        </xdr:txBody>
      </xdr:sp>
      <xdr:pic>
        <xdr:nvPicPr>
          <xdr:cNvPr id="123" name="Graphic 61" descr="Information with solid fill"/>
          <xdr:cNvPicPr/>
        </xdr:nvPicPr>
        <xdr:blipFill>
          <a:blip r:embed="rId9"/>
          <a:stretch/>
        </xdr:blipFill>
        <xdr:spPr>
          <a:xfrm>
            <a:off x="6451200" y="2906280"/>
            <a:ext cx="512640" cy="476640"/>
          </a:xfrm>
          <a:prstGeom prst="rect">
            <a:avLst/>
          </a:prstGeom>
          <a:ln w="0">
            <a:noFill/>
          </a:ln>
        </xdr:spPr>
      </xdr:pic>
    </xdr:grpSp>
    <xdr:clientData/>
  </xdr:twoCellAnchor>
  <xdr:twoCellAnchor editAs="oneCell">
    <xdr:from>
      <xdr:col>0</xdr:col>
      <xdr:colOff>228600</xdr:colOff>
      <xdr:row>1</xdr:row>
      <xdr:rowOff>76320</xdr:rowOff>
    </xdr:from>
    <xdr:to>
      <xdr:col>5</xdr:col>
      <xdr:colOff>104400</xdr:colOff>
      <xdr:row>4</xdr:row>
      <xdr:rowOff>44640</xdr:rowOff>
    </xdr:to>
    <xdr:pic>
      <xdr:nvPicPr>
        <xdr:cNvPr id="124" name="Picture 58" descr=""/>
        <xdr:cNvPicPr/>
      </xdr:nvPicPr>
      <xdr:blipFill>
        <a:blip r:embed="rId10"/>
        <a:stretch/>
      </xdr:blipFill>
      <xdr:spPr>
        <a:xfrm>
          <a:off x="228600" y="295560"/>
          <a:ext cx="2224800" cy="625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30</xdr:row>
      <xdr:rowOff>8280</xdr:rowOff>
    </xdr:from>
    <xdr:to>
      <xdr:col>0</xdr:col>
      <xdr:colOff>837360</xdr:colOff>
      <xdr:row>34</xdr:row>
      <xdr:rowOff>6120</xdr:rowOff>
    </xdr:to>
    <xdr:grpSp>
      <xdr:nvGrpSpPr>
        <xdr:cNvPr id="125" name="AddRemoveBTN_PersonalInfoQ2_1"/>
        <xdr:cNvGrpSpPr/>
      </xdr:nvGrpSpPr>
      <xdr:grpSpPr>
        <a:xfrm>
          <a:off x="253800" y="4856400"/>
          <a:ext cx="583560" cy="674280"/>
          <a:chOff x="253800" y="4856400"/>
          <a:chExt cx="583560" cy="674280"/>
        </a:xfrm>
      </xdr:grpSpPr>
      <xdr:sp>
        <xdr:nvSpPr>
          <xdr:cNvPr id="126" name="Rounded Rectangle 19" hidden="1"/>
          <xdr:cNvSpPr/>
        </xdr:nvSpPr>
        <xdr:spPr>
          <a:xfrm>
            <a:off x="260640" y="4868640"/>
            <a:ext cx="571680" cy="6274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7" name="Straight Connector 150"/>
          <xdr:cNvCxnSpPr/>
        </xdr:nvCxnSpPr>
        <xdr:spPr>
          <a:xfrm>
            <a:off x="253800" y="5313240"/>
            <a:ext cx="574560" cy="2520"/>
          </a:xfrm>
          <a:prstGeom prst="straightConnector1">
            <a:avLst/>
          </a:prstGeom>
          <a:ln w="28575">
            <a:solidFill>
              <a:srgbClr val="000000"/>
            </a:solidFill>
            <a:miter/>
          </a:ln>
        </xdr:spPr>
      </xdr:cxnSp>
      <xdr:cxnSp>
        <xdr:nvCxnSpPr>
          <xdr:cNvPr id="128" name="Straight Connector 151"/>
          <xdr:cNvCxnSpPr/>
        </xdr:nvCxnSpPr>
        <xdr:spPr>
          <a:xfrm>
            <a:off x="270360" y="5086800"/>
            <a:ext cx="567360" cy="360"/>
          </a:xfrm>
          <a:prstGeom prst="straightConnector1">
            <a:avLst/>
          </a:prstGeom>
          <a:ln w="28575">
            <a:solidFill>
              <a:srgbClr val="000000"/>
            </a:solidFill>
            <a:miter/>
          </a:ln>
        </xdr:spPr>
      </xdr:cxnSp>
      <xdr:sp>
        <xdr:nvSpPr>
          <xdr:cNvPr id="129" name="Rectangle 152" hidden="1"/>
          <xdr:cNvSpPr/>
        </xdr:nvSpPr>
        <xdr:spPr>
          <a:xfrm>
            <a:off x="298800" y="4856400"/>
            <a:ext cx="510120" cy="2365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0" name="Plus Sign 153" hidden="1"/>
          <xdr:cNvSpPr/>
        </xdr:nvSpPr>
        <xdr:spPr>
          <a:xfrm>
            <a:off x="420840" y="5096880"/>
            <a:ext cx="273960" cy="199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1" name="Minus Sign 154" hidden="1"/>
          <xdr:cNvSpPr/>
        </xdr:nvSpPr>
        <xdr:spPr>
          <a:xfrm>
            <a:off x="408240" y="5292720"/>
            <a:ext cx="304560" cy="2379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62</xdr:row>
      <xdr:rowOff>66240</xdr:rowOff>
    </xdr:from>
    <xdr:to>
      <xdr:col>0</xdr:col>
      <xdr:colOff>837360</xdr:colOff>
      <xdr:row>65</xdr:row>
      <xdr:rowOff>142200</xdr:rowOff>
    </xdr:to>
    <xdr:grpSp>
      <xdr:nvGrpSpPr>
        <xdr:cNvPr id="132" name="AddRemoveBTN_PersonalInfoQ9_1"/>
        <xdr:cNvGrpSpPr/>
      </xdr:nvGrpSpPr>
      <xdr:grpSpPr>
        <a:xfrm>
          <a:off x="253800" y="9096120"/>
          <a:ext cx="583560" cy="647280"/>
          <a:chOff x="253800" y="9096120"/>
          <a:chExt cx="583560" cy="647280"/>
        </a:xfrm>
      </xdr:grpSpPr>
      <xdr:sp>
        <xdr:nvSpPr>
          <xdr:cNvPr id="133" name="Rounded Rectangle 19" hidden="1"/>
          <xdr:cNvSpPr/>
        </xdr:nvSpPr>
        <xdr:spPr>
          <a:xfrm>
            <a:off x="260640" y="9108000"/>
            <a:ext cx="571680" cy="602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4" name="Straight Connector 157"/>
          <xdr:cNvCxnSpPr/>
        </xdr:nvCxnSpPr>
        <xdr:spPr>
          <a:xfrm>
            <a:off x="253800" y="9534600"/>
            <a:ext cx="574560" cy="2520"/>
          </a:xfrm>
          <a:prstGeom prst="straightConnector1">
            <a:avLst/>
          </a:prstGeom>
          <a:ln w="28575">
            <a:solidFill>
              <a:srgbClr val="000000"/>
            </a:solidFill>
            <a:miter/>
          </a:ln>
        </xdr:spPr>
      </xdr:cxnSp>
      <xdr:cxnSp>
        <xdr:nvCxnSpPr>
          <xdr:cNvPr id="135" name="Straight Connector 158"/>
          <xdr:cNvCxnSpPr/>
        </xdr:nvCxnSpPr>
        <xdr:spPr>
          <a:xfrm>
            <a:off x="270360" y="9317520"/>
            <a:ext cx="567360" cy="360"/>
          </a:xfrm>
          <a:prstGeom prst="straightConnector1">
            <a:avLst/>
          </a:prstGeom>
          <a:ln w="28575">
            <a:solidFill>
              <a:srgbClr val="000000"/>
            </a:solidFill>
            <a:miter/>
          </a:ln>
        </xdr:spPr>
      </xdr:cxnSp>
      <xdr:sp>
        <xdr:nvSpPr>
          <xdr:cNvPr id="136" name="Rectangle 159" hidden="1"/>
          <xdr:cNvSpPr/>
        </xdr:nvSpPr>
        <xdr:spPr>
          <a:xfrm>
            <a:off x="298800" y="9096120"/>
            <a:ext cx="510120" cy="2268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7" name="Plus Sign 160" hidden="1"/>
          <xdr:cNvSpPr/>
        </xdr:nvSpPr>
        <xdr:spPr>
          <a:xfrm>
            <a:off x="420840" y="9326880"/>
            <a:ext cx="273960" cy="1915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8" name="Minus Sign 161" hidden="1"/>
          <xdr:cNvSpPr/>
        </xdr:nvSpPr>
        <xdr:spPr>
          <a:xfrm>
            <a:off x="408240" y="9515160"/>
            <a:ext cx="304560" cy="2282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63</xdr:row>
      <xdr:rowOff>0</xdr:rowOff>
    </xdr:from>
    <xdr:to>
      <xdr:col>0</xdr:col>
      <xdr:colOff>838080</xdr:colOff>
      <xdr:row>66</xdr:row>
      <xdr:rowOff>77040</xdr:rowOff>
    </xdr:to>
    <xdr:grpSp>
      <xdr:nvGrpSpPr>
        <xdr:cNvPr id="139" name="AddRemoveBTN_PersonalInfoQ13_2"/>
        <xdr:cNvGrpSpPr/>
      </xdr:nvGrpSpPr>
      <xdr:grpSpPr>
        <a:xfrm>
          <a:off x="254520" y="9144000"/>
          <a:ext cx="583560" cy="762840"/>
          <a:chOff x="254520" y="9144000"/>
          <a:chExt cx="583560" cy="762840"/>
        </a:xfrm>
      </xdr:grpSpPr>
      <xdr:sp>
        <xdr:nvSpPr>
          <xdr:cNvPr id="140" name="Rounded Rectangle 19" hidden="1"/>
          <xdr:cNvSpPr/>
        </xdr:nvSpPr>
        <xdr:spPr>
          <a:xfrm>
            <a:off x="261360" y="9158040"/>
            <a:ext cx="571680" cy="709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1" name="Straight Connector 185"/>
          <xdr:cNvCxnSpPr/>
        </xdr:nvCxnSpPr>
        <xdr:spPr>
          <a:xfrm>
            <a:off x="254520" y="9660600"/>
            <a:ext cx="574560" cy="3240"/>
          </a:xfrm>
          <a:prstGeom prst="straightConnector1">
            <a:avLst/>
          </a:prstGeom>
          <a:ln w="28575">
            <a:solidFill>
              <a:srgbClr val="000000"/>
            </a:solidFill>
            <a:miter/>
          </a:ln>
        </xdr:spPr>
      </xdr:cxnSp>
      <xdr:cxnSp>
        <xdr:nvCxnSpPr>
          <xdr:cNvPr id="142" name="Straight Connector 186"/>
          <xdr:cNvCxnSpPr/>
        </xdr:nvCxnSpPr>
        <xdr:spPr>
          <a:xfrm>
            <a:off x="271080" y="9404640"/>
            <a:ext cx="567360" cy="360"/>
          </a:xfrm>
          <a:prstGeom prst="straightConnector1">
            <a:avLst/>
          </a:prstGeom>
          <a:ln w="28575">
            <a:solidFill>
              <a:srgbClr val="000000"/>
            </a:solidFill>
            <a:miter/>
          </a:ln>
        </xdr:spPr>
      </xdr:cxnSp>
      <xdr:sp>
        <xdr:nvSpPr>
          <xdr:cNvPr id="143" name="Rectangle 187" hidden="1"/>
          <xdr:cNvSpPr/>
        </xdr:nvSpPr>
        <xdr:spPr>
          <a:xfrm>
            <a:off x="299520" y="9144000"/>
            <a:ext cx="510120" cy="267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44" name="Plus Sign 188" hidden="1"/>
          <xdr:cNvSpPr/>
        </xdr:nvSpPr>
        <xdr:spPr>
          <a:xfrm>
            <a:off x="421560" y="9416160"/>
            <a:ext cx="273960" cy="225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5" name="Minus Sign 189" hidden="1"/>
          <xdr:cNvSpPr/>
        </xdr:nvSpPr>
        <xdr:spPr>
          <a:xfrm>
            <a:off x="408960" y="9637560"/>
            <a:ext cx="304560" cy="269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253800</xdr:colOff>
      <xdr:row>63</xdr:row>
      <xdr:rowOff>57240</xdr:rowOff>
    </xdr:from>
    <xdr:to>
      <xdr:col>0</xdr:col>
      <xdr:colOff>837360</xdr:colOff>
      <xdr:row>66</xdr:row>
      <xdr:rowOff>104760</xdr:rowOff>
    </xdr:to>
    <xdr:grpSp>
      <xdr:nvGrpSpPr>
        <xdr:cNvPr id="146" name="AddRemoveBTN_PersonalInfoQ10"/>
        <xdr:cNvGrpSpPr/>
      </xdr:nvGrpSpPr>
      <xdr:grpSpPr>
        <a:xfrm>
          <a:off x="253800" y="9201240"/>
          <a:ext cx="583560" cy="733320"/>
          <a:chOff x="253800" y="9201240"/>
          <a:chExt cx="583560" cy="733320"/>
        </a:xfrm>
      </xdr:grpSpPr>
      <xdr:sp>
        <xdr:nvSpPr>
          <xdr:cNvPr id="147" name="Rounded Rectangle 19"/>
          <xdr:cNvSpPr/>
        </xdr:nvSpPr>
        <xdr:spPr>
          <a:xfrm>
            <a:off x="260640" y="9214560"/>
            <a:ext cx="571680" cy="682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8" name="Straight Connector 262"/>
          <xdr:cNvCxnSpPr/>
        </xdr:nvCxnSpPr>
        <xdr:spPr>
          <a:xfrm>
            <a:off x="253800" y="9697680"/>
            <a:ext cx="574560" cy="3240"/>
          </a:xfrm>
          <a:prstGeom prst="straightConnector1">
            <a:avLst/>
          </a:prstGeom>
          <a:ln w="28575">
            <a:solidFill>
              <a:srgbClr val="000000"/>
            </a:solidFill>
            <a:miter/>
          </a:ln>
        </xdr:spPr>
      </xdr:cxnSp>
      <xdr:cxnSp>
        <xdr:nvCxnSpPr>
          <xdr:cNvPr id="149" name="Straight Connector 263"/>
          <xdr:cNvCxnSpPr/>
        </xdr:nvCxnSpPr>
        <xdr:spPr>
          <a:xfrm>
            <a:off x="270360" y="9451800"/>
            <a:ext cx="567360" cy="360"/>
          </a:xfrm>
          <a:prstGeom prst="straightConnector1">
            <a:avLst/>
          </a:prstGeom>
          <a:ln w="28575">
            <a:solidFill>
              <a:srgbClr val="000000"/>
            </a:solidFill>
            <a:miter/>
          </a:ln>
        </xdr:spPr>
      </xdr:cxnSp>
      <xdr:sp>
        <xdr:nvSpPr>
          <xdr:cNvPr id="150" name="Rectangle 264"/>
          <xdr:cNvSpPr/>
        </xdr:nvSpPr>
        <xdr:spPr>
          <a:xfrm>
            <a:off x="298800" y="9201240"/>
            <a:ext cx="510120" cy="257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51" name="Plus Sign 265"/>
          <xdr:cNvSpPr/>
        </xdr:nvSpPr>
        <xdr:spPr>
          <a:xfrm>
            <a:off x="420840" y="9462600"/>
            <a:ext cx="273960" cy="216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2" name="Minus Sign 266"/>
          <xdr:cNvSpPr/>
        </xdr:nvSpPr>
        <xdr:spPr>
          <a:xfrm>
            <a:off x="408240" y="96757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1197000</xdr:colOff>
      <xdr:row>0</xdr:row>
      <xdr:rowOff>125640</xdr:rowOff>
    </xdr:from>
    <xdr:to>
      <xdr:col>11</xdr:col>
      <xdr:colOff>570960</xdr:colOff>
      <xdr:row>11</xdr:row>
      <xdr:rowOff>106200</xdr:rowOff>
    </xdr:to>
    <xdr:grpSp>
      <xdr:nvGrpSpPr>
        <xdr:cNvPr id="153" name="NaviExpanded"/>
        <xdr:cNvGrpSpPr/>
      </xdr:nvGrpSpPr>
      <xdr:grpSpPr>
        <a:xfrm>
          <a:off x="2606760" y="125640"/>
          <a:ext cx="11481480" cy="2390400"/>
          <a:chOff x="2606760" y="125640"/>
          <a:chExt cx="11481480" cy="2390400"/>
        </a:xfrm>
      </xdr:grpSpPr>
      <xdr:grpSp>
        <xdr:nvGrpSpPr>
          <xdr:cNvPr id="154" name="Group 5"/>
          <xdr:cNvGrpSpPr/>
        </xdr:nvGrpSpPr>
        <xdr:grpSpPr>
          <a:xfrm>
            <a:off x="2606760" y="125640"/>
            <a:ext cx="11481480" cy="2222280"/>
            <a:chOff x="2606760" y="125640"/>
            <a:chExt cx="11481480" cy="2222280"/>
          </a:xfrm>
        </xdr:grpSpPr>
        <xdr:grpSp>
          <xdr:nvGrpSpPr>
            <xdr:cNvPr id="155" name="Group 135"/>
            <xdr:cNvGrpSpPr/>
          </xdr:nvGrpSpPr>
          <xdr:grpSpPr>
            <a:xfrm>
              <a:off x="2606760" y="125640"/>
              <a:ext cx="9914760" cy="1871280"/>
              <a:chOff x="2606760" y="125640"/>
              <a:chExt cx="9914760" cy="1871280"/>
            </a:xfrm>
          </xdr:grpSpPr>
          <xdr:grpSp>
            <xdr:nvGrpSpPr>
              <xdr:cNvPr id="156" name="Group 136"/>
              <xdr:cNvGrpSpPr/>
            </xdr:nvGrpSpPr>
            <xdr:grpSpPr>
              <a:xfrm>
                <a:off x="2608920" y="130320"/>
                <a:ext cx="3264840" cy="914760"/>
                <a:chOff x="2608920" y="130320"/>
                <a:chExt cx="3264840" cy="914760"/>
              </a:xfrm>
            </xdr:grpSpPr>
            <xdr:sp>
              <xdr:nvSpPr>
                <xdr:cNvPr id="157" name="Rectangle: Rounded Corners 216"/>
                <xdr:cNvSpPr/>
              </xdr:nvSpPr>
              <xdr:spPr>
                <a:xfrm>
                  <a:off x="2608920" y="130320"/>
                  <a:ext cx="3264840" cy="9050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158" name="Chart 215"/>
                <xdr:cNvGraphicFramePr/>
              </xdr:nvGraphicFramePr>
              <xdr:xfrm>
                <a:off x="2629080" y="669600"/>
                <a:ext cx="3193920" cy="375480"/>
              </xdr:xfrm>
              <a:graphic>
                <a:graphicData uri="http://schemas.openxmlformats.org/drawingml/2006/chart">
                  <c:chart xmlns:c="http://schemas.openxmlformats.org/drawingml/2006/chart" xmlns:r="http://schemas.openxmlformats.org/officeDocument/2006/relationships" r:id="rId1"/>
                </a:graphicData>
              </a:graphic>
            </xdr:graphicFrame>
          </xdr:grpSp>
          <xdr:grpSp>
            <xdr:nvGrpSpPr>
              <xdr:cNvPr id="159" name="Group 137"/>
              <xdr:cNvGrpSpPr/>
            </xdr:nvGrpSpPr>
            <xdr:grpSpPr>
              <a:xfrm>
                <a:off x="5924520" y="131400"/>
                <a:ext cx="3264840" cy="915120"/>
                <a:chOff x="5924520" y="131400"/>
                <a:chExt cx="3264840" cy="915120"/>
              </a:xfrm>
            </xdr:grpSpPr>
            <xdr:sp>
              <xdr:nvSpPr>
                <xdr:cNvPr id="160" name="Rectangle: Rounded Corners 214"/>
                <xdr:cNvSpPr/>
              </xdr:nvSpPr>
              <xdr:spPr>
                <a:xfrm>
                  <a:off x="5924520" y="131400"/>
                  <a:ext cx="3264840" cy="9050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aphicFrame>
              <xdr:nvGraphicFramePr>
                <xdr:cNvPr id="161" name="Chart 213"/>
                <xdr:cNvGraphicFramePr/>
              </xdr:nvGraphicFramePr>
              <xdr:xfrm>
                <a:off x="5944680" y="671040"/>
                <a:ext cx="3193920" cy="37548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62" name="Group 138"/>
              <xdr:cNvGrpSpPr/>
            </xdr:nvGrpSpPr>
            <xdr:grpSpPr>
              <a:xfrm>
                <a:off x="5919120" y="1076400"/>
                <a:ext cx="3264840" cy="915120"/>
                <a:chOff x="5919120" y="1076400"/>
                <a:chExt cx="3264840" cy="915120"/>
              </a:xfrm>
            </xdr:grpSpPr>
            <xdr:sp>
              <xdr:nvSpPr>
                <xdr:cNvPr id="163" name="Rectangle: Rounded Corners 212"/>
                <xdr:cNvSpPr/>
              </xdr:nvSpPr>
              <xdr:spPr>
                <a:xfrm>
                  <a:off x="5919120" y="1076400"/>
                  <a:ext cx="3264840" cy="9050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164" name="Chart 211"/>
                <xdr:cNvGraphicFramePr/>
              </xdr:nvGraphicFramePr>
              <xdr:xfrm>
                <a:off x="5939280" y="1616040"/>
                <a:ext cx="3193920" cy="37548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65" name="Group 139"/>
              <xdr:cNvGrpSpPr/>
            </xdr:nvGrpSpPr>
            <xdr:grpSpPr>
              <a:xfrm>
                <a:off x="2606760" y="1081800"/>
                <a:ext cx="3264840" cy="915120"/>
                <a:chOff x="2606760" y="1081800"/>
                <a:chExt cx="3264840" cy="915120"/>
              </a:xfrm>
            </xdr:grpSpPr>
            <xdr:sp>
              <xdr:nvSpPr>
                <xdr:cNvPr id="166" name="Rectangle: Rounded Corners 147"/>
                <xdr:cNvSpPr/>
              </xdr:nvSpPr>
              <xdr:spPr>
                <a:xfrm>
                  <a:off x="2606760" y="1081800"/>
                  <a:ext cx="3264840" cy="9050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167" name="Chart 146"/>
                <xdr:cNvGraphicFramePr/>
              </xdr:nvGraphicFramePr>
              <xdr:xfrm>
                <a:off x="2626920" y="1621440"/>
                <a:ext cx="3193920" cy="37548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168" name="Group 140"/>
              <xdr:cNvGrpSpPr/>
            </xdr:nvGrpSpPr>
            <xdr:grpSpPr>
              <a:xfrm>
                <a:off x="9239400" y="125640"/>
                <a:ext cx="3282120" cy="924480"/>
                <a:chOff x="9239400" y="125640"/>
                <a:chExt cx="3282120" cy="924480"/>
              </a:xfrm>
            </xdr:grpSpPr>
            <xdr:sp>
              <xdr:nvSpPr>
                <xdr:cNvPr id="169" name="Rectangle: Rounded Corners 145"/>
                <xdr:cNvSpPr/>
              </xdr:nvSpPr>
              <xdr:spPr>
                <a:xfrm>
                  <a:off x="9239400" y="125640"/>
                  <a:ext cx="3282120" cy="9050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170" name="Chart 144"/>
                <xdr:cNvGraphicFramePr/>
              </xdr:nvGraphicFramePr>
              <xdr:xfrm>
                <a:off x="9259560" y="674640"/>
                <a:ext cx="3211200" cy="37548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171" name="Group 141"/>
              <xdr:cNvGrpSpPr/>
            </xdr:nvGrpSpPr>
            <xdr:grpSpPr>
              <a:xfrm>
                <a:off x="9234000" y="1073160"/>
                <a:ext cx="3282840" cy="914760"/>
                <a:chOff x="9234000" y="1073160"/>
                <a:chExt cx="3282840" cy="914760"/>
              </a:xfrm>
            </xdr:grpSpPr>
            <xdr:graphicFrame>
              <xdr:nvGraphicFramePr>
                <xdr:cNvPr id="172" name="Chart 142"/>
                <xdr:cNvGraphicFramePr/>
              </xdr:nvGraphicFramePr>
              <xdr:xfrm>
                <a:off x="9254160" y="1612440"/>
                <a:ext cx="3211560" cy="375480"/>
              </xdr:xfrm>
              <a:graphic>
                <a:graphicData uri="http://schemas.openxmlformats.org/drawingml/2006/chart">
                  <c:chart xmlns:c="http://schemas.openxmlformats.org/drawingml/2006/chart" xmlns:r="http://schemas.openxmlformats.org/officeDocument/2006/relationships" r:id="rId6"/>
                </a:graphicData>
              </a:graphic>
            </xdr:graphicFrame>
            <xdr:sp>
              <xdr:nvSpPr>
                <xdr:cNvPr id="173" name="Rectangle: Rounded Corners 143"/>
                <xdr:cNvSpPr/>
              </xdr:nvSpPr>
              <xdr:spPr>
                <a:xfrm>
                  <a:off x="9234000" y="1073160"/>
                  <a:ext cx="3282840" cy="9050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pSp>
        </xdr:grpSp>
        <xdr:grpSp>
          <xdr:nvGrpSpPr>
            <xdr:cNvPr id="174" name="Group 3"/>
            <xdr:cNvGrpSpPr/>
          </xdr:nvGrpSpPr>
          <xdr:grpSpPr>
            <a:xfrm>
              <a:off x="12745440" y="968400"/>
              <a:ext cx="1342800" cy="1379520"/>
              <a:chOff x="12745440" y="968400"/>
              <a:chExt cx="1342800" cy="1379520"/>
            </a:xfrm>
          </xdr:grpSpPr>
          <xdr:pic>
            <xdr:nvPicPr>
              <xdr:cNvPr id="175" name="Picture 2" descr=""/>
              <xdr:cNvPicPr/>
            </xdr:nvPicPr>
            <xdr:blipFill>
              <a:blip r:embed="rId7"/>
              <a:stretch/>
            </xdr:blipFill>
            <xdr:spPr>
              <a:xfrm>
                <a:off x="13109400" y="1529280"/>
                <a:ext cx="610200" cy="651600"/>
              </a:xfrm>
              <a:prstGeom prst="rect">
                <a:avLst/>
              </a:prstGeom>
              <a:ln w="0">
                <a:noFill/>
              </a:ln>
            </xdr:spPr>
          </xdr:pic>
          <xdr:sp>
            <xdr:nvSpPr>
              <xdr:cNvPr id="176" name="Rectangle: Rounded Corners 267"/>
              <xdr:cNvSpPr/>
            </xdr:nvSpPr>
            <xdr:spPr>
              <a:xfrm>
                <a:off x="12745440" y="968400"/>
                <a:ext cx="1342800" cy="13795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177" name="Group 274"/>
          <xdr:cNvGrpSpPr/>
        </xdr:nvGrpSpPr>
        <xdr:grpSpPr>
          <a:xfrm>
            <a:off x="2606760" y="2047320"/>
            <a:ext cx="9905760" cy="468720"/>
            <a:chOff x="2606760" y="2047320"/>
            <a:chExt cx="9905760" cy="468720"/>
          </a:xfrm>
        </xdr:grpSpPr>
        <xdr:graphicFrame>
          <xdr:nvGraphicFramePr>
            <xdr:cNvPr id="178" name="Chart 275"/>
            <xdr:cNvGraphicFramePr/>
          </xdr:nvGraphicFramePr>
          <xdr:xfrm>
            <a:off x="4843080" y="2088000"/>
            <a:ext cx="6468480" cy="375480"/>
          </xdr:xfrm>
          <a:graphic>
            <a:graphicData uri="http://schemas.openxmlformats.org/drawingml/2006/chart">
              <c:chart xmlns:c="http://schemas.openxmlformats.org/drawingml/2006/chart" xmlns:r="http://schemas.openxmlformats.org/officeDocument/2006/relationships" r:id="rId8"/>
            </a:graphicData>
          </a:graphic>
        </xdr:graphicFrame>
        <xdr:sp>
          <xdr:nvSpPr>
            <xdr:cNvPr id="179" name="Rectangle 276"/>
            <xdr:cNvSpPr/>
          </xdr:nvSpPr>
          <xdr:spPr>
            <a:xfrm>
              <a:off x="11134080" y="2070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180" name="Group 277"/>
            <xdr:cNvGrpSpPr/>
          </xdr:nvGrpSpPr>
          <xdr:grpSpPr>
            <a:xfrm>
              <a:off x="2606760" y="2047320"/>
              <a:ext cx="9905760" cy="468720"/>
              <a:chOff x="2606760" y="2047320"/>
              <a:chExt cx="9905760" cy="468720"/>
            </a:xfrm>
          </xdr:grpSpPr>
          <xdr:sp>
            <xdr:nvSpPr>
              <xdr:cNvPr id="181" name="Rectangle: Rounded Corners 278"/>
              <xdr:cNvSpPr/>
            </xdr:nvSpPr>
            <xdr:spPr>
              <a:xfrm>
                <a:off x="2606760" y="2048040"/>
                <a:ext cx="9905760" cy="4676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182" name="Straight Connector 279"/>
              <xdr:cNvCxnSpPr/>
            </xdr:nvCxnSpPr>
            <xdr:spPr>
              <a:xfrm flipH="1">
                <a:off x="11127600" y="2047320"/>
                <a:ext cx="1080" cy="469080"/>
              </a:xfrm>
              <a:prstGeom prst="straightConnector1">
                <a:avLst/>
              </a:prstGeom>
              <a:ln w="12700">
                <a:solidFill>
                  <a:srgbClr val="000000"/>
                </a:solidFill>
                <a:miter/>
              </a:ln>
            </xdr:spPr>
          </xdr:cxnSp>
        </xdr:grpSp>
      </xdr:grpSp>
    </xdr:grpSp>
    <xdr:clientData/>
  </xdr:twoCellAnchor>
  <xdr:twoCellAnchor editAs="absolute">
    <xdr:from>
      <xdr:col>6</xdr:col>
      <xdr:colOff>582120</xdr:colOff>
      <xdr:row>1</xdr:row>
      <xdr:rowOff>158760</xdr:rowOff>
    </xdr:from>
    <xdr:to>
      <xdr:col>9</xdr:col>
      <xdr:colOff>1171440</xdr:colOff>
      <xdr:row>3</xdr:row>
      <xdr:rowOff>63000</xdr:rowOff>
    </xdr:to>
    <xdr:grpSp>
      <xdr:nvGrpSpPr>
        <xdr:cNvPr id="183" name="NaviCollapsed"/>
        <xdr:cNvGrpSpPr/>
      </xdr:nvGrpSpPr>
      <xdr:grpSpPr>
        <a:xfrm>
          <a:off x="5053680" y="378000"/>
          <a:ext cx="6016680" cy="342360"/>
          <a:chOff x="5053680" y="378000"/>
          <a:chExt cx="6016680" cy="342360"/>
        </a:xfrm>
      </xdr:grpSpPr>
      <xdr:sp>
        <xdr:nvSpPr>
          <xdr:cNvPr id="184" name="Rectangle: Rounded Corners 289" hidden="1"/>
          <xdr:cNvSpPr/>
        </xdr:nvSpPr>
        <xdr:spPr>
          <a:xfrm>
            <a:off x="5053680" y="378000"/>
            <a:ext cx="705240" cy="34236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185" name="Rectangle: Rounded Corners 290" hidden="1"/>
          <xdr:cNvSpPr/>
        </xdr:nvSpPr>
        <xdr:spPr>
          <a:xfrm>
            <a:off x="5808240" y="378000"/>
            <a:ext cx="7052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186" name="Rectangle: Rounded Corners 291" hidden="1"/>
          <xdr:cNvSpPr/>
        </xdr:nvSpPr>
        <xdr:spPr>
          <a:xfrm>
            <a:off x="6562800" y="378000"/>
            <a:ext cx="7052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187" name="Rectangle: Rounded Corners 292" hidden="1"/>
          <xdr:cNvSpPr/>
        </xdr:nvSpPr>
        <xdr:spPr>
          <a:xfrm>
            <a:off x="7317360" y="378000"/>
            <a:ext cx="7052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188" name="Rectangle: Rounded Corners 293" hidden="1"/>
          <xdr:cNvSpPr/>
        </xdr:nvSpPr>
        <xdr:spPr>
          <a:xfrm>
            <a:off x="8071920" y="378000"/>
            <a:ext cx="7052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189" name="Rectangle: Rounded Corners 294" hidden="1"/>
          <xdr:cNvSpPr/>
        </xdr:nvSpPr>
        <xdr:spPr>
          <a:xfrm>
            <a:off x="8826480" y="378000"/>
            <a:ext cx="7052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190" name="Rectangle: Rounded Corners 295" hidden="1"/>
          <xdr:cNvSpPr/>
        </xdr:nvSpPr>
        <xdr:spPr>
          <a:xfrm>
            <a:off x="10022040" y="378000"/>
            <a:ext cx="104832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1437480</xdr:colOff>
      <xdr:row>1</xdr:row>
      <xdr:rowOff>95400</xdr:rowOff>
    </xdr:from>
    <xdr:to>
      <xdr:col>12</xdr:col>
      <xdr:colOff>307440</xdr:colOff>
      <xdr:row>4</xdr:row>
      <xdr:rowOff>9360</xdr:rowOff>
    </xdr:to>
    <xdr:sp>
      <xdr:nvSpPr>
        <xdr:cNvPr id="191" name="Rectangle: Rounded Corners 296"/>
        <xdr:cNvSpPr/>
      </xdr:nvSpPr>
      <xdr:spPr>
        <a:xfrm>
          <a:off x="13145760" y="314640"/>
          <a:ext cx="1289880" cy="5709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848880</xdr:colOff>
      <xdr:row>1</xdr:row>
      <xdr:rowOff>38160</xdr:rowOff>
    </xdr:from>
    <xdr:to>
      <xdr:col>10</xdr:col>
      <xdr:colOff>1391400</xdr:colOff>
      <xdr:row>3</xdr:row>
      <xdr:rowOff>190080</xdr:rowOff>
    </xdr:to>
    <xdr:pic>
      <xdr:nvPicPr>
        <xdr:cNvPr id="192" name="Picture 1" descr=""/>
        <xdr:cNvPicPr/>
      </xdr:nvPicPr>
      <xdr:blipFill>
        <a:blip r:embed="rId9"/>
        <a:stretch/>
      </xdr:blipFill>
      <xdr:spPr>
        <a:xfrm>
          <a:off x="12557160" y="257400"/>
          <a:ext cx="542520" cy="590040"/>
        </a:xfrm>
        <a:prstGeom prst="rect">
          <a:avLst/>
        </a:prstGeom>
        <a:ln w="0">
          <a:noFill/>
        </a:ln>
      </xdr:spPr>
    </xdr:pic>
    <xdr:clientData/>
  </xdr:twoCellAnchor>
  <xdr:twoCellAnchor editAs="oneCell">
    <xdr:from>
      <xdr:col>0</xdr:col>
      <xdr:colOff>247680</xdr:colOff>
      <xdr:row>1</xdr:row>
      <xdr:rowOff>85680</xdr:rowOff>
    </xdr:from>
    <xdr:to>
      <xdr:col>5</xdr:col>
      <xdr:colOff>1004760</xdr:colOff>
      <xdr:row>4</xdr:row>
      <xdr:rowOff>56160</xdr:rowOff>
    </xdr:to>
    <xdr:pic>
      <xdr:nvPicPr>
        <xdr:cNvPr id="193" name="Picture 7" descr=""/>
        <xdr:cNvPicPr/>
      </xdr:nvPicPr>
      <xdr:blipFill>
        <a:blip r:embed="rId10"/>
        <a:stretch/>
      </xdr:blipFill>
      <xdr:spPr>
        <a:xfrm>
          <a:off x="247680" y="304920"/>
          <a:ext cx="2166840" cy="627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12</xdr:row>
      <xdr:rowOff>0</xdr:rowOff>
    </xdr:from>
    <xdr:to>
      <xdr:col>0</xdr:col>
      <xdr:colOff>837360</xdr:colOff>
      <xdr:row>13</xdr:row>
      <xdr:rowOff>483840</xdr:rowOff>
    </xdr:to>
    <xdr:grpSp>
      <xdr:nvGrpSpPr>
        <xdr:cNvPr id="194" name="AddRemoveBTN_PersonalInfoQ2_1"/>
        <xdr:cNvGrpSpPr/>
      </xdr:nvGrpSpPr>
      <xdr:grpSpPr>
        <a:xfrm>
          <a:off x="253800" y="2629080"/>
          <a:ext cx="583560" cy="702720"/>
          <a:chOff x="253800" y="2629080"/>
          <a:chExt cx="583560" cy="702720"/>
        </a:xfrm>
      </xdr:grpSpPr>
      <xdr:sp>
        <xdr:nvSpPr>
          <xdr:cNvPr id="195" name="Rounded Rectangle 19" hidden="1"/>
          <xdr:cNvSpPr/>
        </xdr:nvSpPr>
        <xdr:spPr>
          <a:xfrm>
            <a:off x="260640" y="2642040"/>
            <a:ext cx="571680" cy="653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6" name="Straight Connector 3"/>
          <xdr:cNvCxnSpPr/>
        </xdr:nvCxnSpPr>
        <xdr:spPr>
          <a:xfrm>
            <a:off x="253800" y="3105000"/>
            <a:ext cx="574560" cy="2880"/>
          </a:xfrm>
          <a:prstGeom prst="straightConnector1">
            <a:avLst/>
          </a:prstGeom>
          <a:ln w="28575">
            <a:solidFill>
              <a:srgbClr val="000000"/>
            </a:solidFill>
            <a:miter/>
          </a:ln>
        </xdr:spPr>
      </xdr:cxnSp>
      <xdr:cxnSp>
        <xdr:nvCxnSpPr>
          <xdr:cNvPr id="197" name="Straight Connector 4"/>
          <xdr:cNvCxnSpPr/>
        </xdr:nvCxnSpPr>
        <xdr:spPr>
          <a:xfrm>
            <a:off x="270360" y="2869200"/>
            <a:ext cx="567360" cy="360"/>
          </a:xfrm>
          <a:prstGeom prst="straightConnector1">
            <a:avLst/>
          </a:prstGeom>
          <a:ln w="28575">
            <a:solidFill>
              <a:srgbClr val="000000"/>
            </a:solidFill>
            <a:miter/>
          </a:ln>
        </xdr:spPr>
      </xdr:cxnSp>
      <xdr:sp>
        <xdr:nvSpPr>
          <xdr:cNvPr id="198" name="Rectangle 5" hidden="1"/>
          <xdr:cNvSpPr/>
        </xdr:nvSpPr>
        <xdr:spPr>
          <a:xfrm>
            <a:off x="298800" y="2629080"/>
            <a:ext cx="510120" cy="246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9" name="Plus Sign 153" hidden="1"/>
          <xdr:cNvSpPr/>
        </xdr:nvSpPr>
        <xdr:spPr>
          <a:xfrm>
            <a:off x="420840" y="2879640"/>
            <a:ext cx="273960" cy="207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00" name="Minus Sign 154" hidden="1"/>
          <xdr:cNvSpPr/>
        </xdr:nvSpPr>
        <xdr:spPr>
          <a:xfrm>
            <a:off x="408240" y="3083760"/>
            <a:ext cx="304560" cy="2480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488160</xdr:rowOff>
    </xdr:to>
    <xdr:grpSp>
      <xdr:nvGrpSpPr>
        <xdr:cNvPr id="201" name="AddRemoveBTN_PersonalInfoQ9_1"/>
        <xdr:cNvGrpSpPr/>
      </xdr:nvGrpSpPr>
      <xdr:grpSpPr>
        <a:xfrm>
          <a:off x="253800" y="2629080"/>
          <a:ext cx="583560" cy="707040"/>
          <a:chOff x="253800" y="2629080"/>
          <a:chExt cx="583560" cy="707040"/>
        </a:xfrm>
      </xdr:grpSpPr>
      <xdr:sp>
        <xdr:nvSpPr>
          <xdr:cNvPr id="202" name="Rounded Rectangle 19" hidden="1"/>
          <xdr:cNvSpPr/>
        </xdr:nvSpPr>
        <xdr:spPr>
          <a:xfrm>
            <a:off x="260640" y="2642040"/>
            <a:ext cx="571680" cy="658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03" name="Straight Connector 10"/>
          <xdr:cNvCxnSpPr/>
        </xdr:nvCxnSpPr>
        <xdr:spPr>
          <a:xfrm>
            <a:off x="253800" y="3107880"/>
            <a:ext cx="574560" cy="2880"/>
          </a:xfrm>
          <a:prstGeom prst="straightConnector1">
            <a:avLst/>
          </a:prstGeom>
          <a:ln w="28575">
            <a:solidFill>
              <a:srgbClr val="000000"/>
            </a:solidFill>
            <a:miter/>
          </a:ln>
        </xdr:spPr>
      </xdr:cxnSp>
      <xdr:cxnSp>
        <xdr:nvCxnSpPr>
          <xdr:cNvPr id="204" name="Straight Connector 11"/>
          <xdr:cNvCxnSpPr/>
        </xdr:nvCxnSpPr>
        <xdr:spPr>
          <a:xfrm>
            <a:off x="270360" y="2871000"/>
            <a:ext cx="567360" cy="360"/>
          </a:xfrm>
          <a:prstGeom prst="straightConnector1">
            <a:avLst/>
          </a:prstGeom>
          <a:ln w="28575">
            <a:solidFill>
              <a:srgbClr val="000000"/>
            </a:solidFill>
            <a:miter/>
          </a:ln>
        </xdr:spPr>
      </xdr:cxnSp>
      <xdr:sp>
        <xdr:nvSpPr>
          <xdr:cNvPr id="205" name="Rectangle 12" hidden="1"/>
          <xdr:cNvSpPr/>
        </xdr:nvSpPr>
        <xdr:spPr>
          <a:xfrm>
            <a:off x="298800" y="2629080"/>
            <a:ext cx="510120" cy="248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06" name="Plus Sign 160" hidden="1"/>
          <xdr:cNvSpPr/>
        </xdr:nvSpPr>
        <xdr:spPr>
          <a:xfrm>
            <a:off x="420840" y="2881080"/>
            <a:ext cx="273960" cy="209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07" name="Minus Sign 161" hidden="1"/>
          <xdr:cNvSpPr/>
        </xdr:nvSpPr>
        <xdr:spPr>
          <a:xfrm>
            <a:off x="408240" y="3086640"/>
            <a:ext cx="304560" cy="249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498240</xdr:rowOff>
    </xdr:to>
    <xdr:grpSp>
      <xdr:nvGrpSpPr>
        <xdr:cNvPr id="208" name="AddRemoveBTN_PersonalInfoQ11_1"/>
        <xdr:cNvGrpSpPr/>
      </xdr:nvGrpSpPr>
      <xdr:grpSpPr>
        <a:xfrm>
          <a:off x="253800" y="2629080"/>
          <a:ext cx="583560" cy="717120"/>
          <a:chOff x="253800" y="2629080"/>
          <a:chExt cx="583560" cy="717120"/>
        </a:xfrm>
      </xdr:grpSpPr>
      <xdr:sp>
        <xdr:nvSpPr>
          <xdr:cNvPr id="209" name="Rounded Rectangle 19" hidden="1"/>
          <xdr:cNvSpPr/>
        </xdr:nvSpPr>
        <xdr:spPr>
          <a:xfrm>
            <a:off x="260640" y="2642400"/>
            <a:ext cx="571680" cy="667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10" name="Straight Connector 17"/>
          <xdr:cNvCxnSpPr/>
        </xdr:nvCxnSpPr>
        <xdr:spPr>
          <a:xfrm>
            <a:off x="253800" y="3114720"/>
            <a:ext cx="574560" cy="2880"/>
          </a:xfrm>
          <a:prstGeom prst="straightConnector1">
            <a:avLst/>
          </a:prstGeom>
          <a:ln w="28575">
            <a:solidFill>
              <a:srgbClr val="000000"/>
            </a:solidFill>
            <a:miter/>
          </a:ln>
        </xdr:spPr>
      </xdr:cxnSp>
      <xdr:cxnSp>
        <xdr:nvCxnSpPr>
          <xdr:cNvPr id="211" name="Straight Connector 18"/>
          <xdr:cNvCxnSpPr/>
        </xdr:nvCxnSpPr>
        <xdr:spPr>
          <a:xfrm>
            <a:off x="270360" y="2874240"/>
            <a:ext cx="567360" cy="360"/>
          </a:xfrm>
          <a:prstGeom prst="straightConnector1">
            <a:avLst/>
          </a:prstGeom>
          <a:ln w="28575">
            <a:solidFill>
              <a:srgbClr val="000000"/>
            </a:solidFill>
            <a:miter/>
          </a:ln>
        </xdr:spPr>
      </xdr:cxnSp>
      <xdr:sp>
        <xdr:nvSpPr>
          <xdr:cNvPr id="212" name="Rectangle 19" hidden="1"/>
          <xdr:cNvSpPr/>
        </xdr:nvSpPr>
        <xdr:spPr>
          <a:xfrm>
            <a:off x="298800" y="2629080"/>
            <a:ext cx="510120" cy="251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213" name="Plus Sign 167" hidden="1"/>
          <xdr:cNvSpPr/>
        </xdr:nvSpPr>
        <xdr:spPr>
          <a:xfrm>
            <a:off x="420840" y="2884680"/>
            <a:ext cx="273960" cy="212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14" name="Minus Sign 168" hidden="1"/>
          <xdr:cNvSpPr/>
        </xdr:nvSpPr>
        <xdr:spPr>
          <a:xfrm>
            <a:off x="408240" y="3093120"/>
            <a:ext cx="304560" cy="253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474840</xdr:rowOff>
    </xdr:to>
    <xdr:grpSp>
      <xdr:nvGrpSpPr>
        <xdr:cNvPr id="215" name="AddRemoveBTN_PersonalInfoQ12_1"/>
        <xdr:cNvGrpSpPr/>
      </xdr:nvGrpSpPr>
      <xdr:grpSpPr>
        <a:xfrm>
          <a:off x="253800" y="2629080"/>
          <a:ext cx="583560" cy="693720"/>
          <a:chOff x="253800" y="2629080"/>
          <a:chExt cx="583560" cy="693720"/>
        </a:xfrm>
      </xdr:grpSpPr>
      <xdr:sp>
        <xdr:nvSpPr>
          <xdr:cNvPr id="216" name="Rounded Rectangle 19" hidden="1"/>
          <xdr:cNvSpPr/>
        </xdr:nvSpPr>
        <xdr:spPr>
          <a:xfrm>
            <a:off x="260640" y="2641680"/>
            <a:ext cx="571680" cy="645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17" name="Straight Connector 24"/>
          <xdr:cNvCxnSpPr/>
        </xdr:nvCxnSpPr>
        <xdr:spPr>
          <a:xfrm>
            <a:off x="253800" y="3098880"/>
            <a:ext cx="574560" cy="2880"/>
          </a:xfrm>
          <a:prstGeom prst="straightConnector1">
            <a:avLst/>
          </a:prstGeom>
          <a:ln w="28575">
            <a:solidFill>
              <a:srgbClr val="000000"/>
            </a:solidFill>
            <a:miter/>
          </a:ln>
        </xdr:spPr>
      </xdr:cxnSp>
      <xdr:cxnSp>
        <xdr:nvCxnSpPr>
          <xdr:cNvPr id="218" name="Straight Connector 25"/>
          <xdr:cNvCxnSpPr/>
        </xdr:nvCxnSpPr>
        <xdr:spPr>
          <a:xfrm>
            <a:off x="270360" y="2866320"/>
            <a:ext cx="567360" cy="360"/>
          </a:xfrm>
          <a:prstGeom prst="straightConnector1">
            <a:avLst/>
          </a:prstGeom>
          <a:ln w="28575">
            <a:solidFill>
              <a:srgbClr val="000000"/>
            </a:solidFill>
            <a:miter/>
          </a:ln>
        </xdr:spPr>
      </xdr:cxnSp>
      <xdr:sp>
        <xdr:nvSpPr>
          <xdr:cNvPr id="219" name="Rectangle 26" hidden="1"/>
          <xdr:cNvSpPr/>
        </xdr:nvSpPr>
        <xdr:spPr>
          <a:xfrm>
            <a:off x="298800" y="2629080"/>
            <a:ext cx="510120" cy="243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20" name="Plus Sign 174" hidden="1"/>
          <xdr:cNvSpPr/>
        </xdr:nvSpPr>
        <xdr:spPr>
          <a:xfrm>
            <a:off x="420840" y="2876400"/>
            <a:ext cx="273960" cy="205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21" name="Minus Sign 175" hidden="1"/>
          <xdr:cNvSpPr/>
        </xdr:nvSpPr>
        <xdr:spPr>
          <a:xfrm>
            <a:off x="408240" y="3078000"/>
            <a:ext cx="304560" cy="244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13</xdr:row>
      <xdr:rowOff>485280</xdr:rowOff>
    </xdr:to>
    <xdr:grpSp>
      <xdr:nvGrpSpPr>
        <xdr:cNvPr id="222" name="AddRemoveBTN_PersonalInfoQ13_1"/>
        <xdr:cNvGrpSpPr/>
      </xdr:nvGrpSpPr>
      <xdr:grpSpPr>
        <a:xfrm>
          <a:off x="253800" y="2629080"/>
          <a:ext cx="582840" cy="704160"/>
          <a:chOff x="253800" y="2629080"/>
          <a:chExt cx="582840" cy="704160"/>
        </a:xfrm>
      </xdr:grpSpPr>
      <xdr:sp>
        <xdr:nvSpPr>
          <xdr:cNvPr id="223" name="Rounded Rectangle 19" hidden="1"/>
          <xdr:cNvSpPr/>
        </xdr:nvSpPr>
        <xdr:spPr>
          <a:xfrm>
            <a:off x="260640" y="2642040"/>
            <a:ext cx="570960" cy="6552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24" name="Straight Connector 31"/>
          <xdr:cNvCxnSpPr/>
        </xdr:nvCxnSpPr>
        <xdr:spPr>
          <a:xfrm>
            <a:off x="253800" y="3105720"/>
            <a:ext cx="573840" cy="3240"/>
          </a:xfrm>
          <a:prstGeom prst="straightConnector1">
            <a:avLst/>
          </a:prstGeom>
          <a:ln w="28575">
            <a:solidFill>
              <a:srgbClr val="000000"/>
            </a:solidFill>
            <a:miter/>
          </a:ln>
        </xdr:spPr>
      </xdr:cxnSp>
      <xdr:cxnSp>
        <xdr:nvCxnSpPr>
          <xdr:cNvPr id="225" name="Straight Connector 32"/>
          <xdr:cNvCxnSpPr/>
        </xdr:nvCxnSpPr>
        <xdr:spPr>
          <a:xfrm>
            <a:off x="270360" y="2869920"/>
            <a:ext cx="566640" cy="360"/>
          </a:xfrm>
          <a:prstGeom prst="straightConnector1">
            <a:avLst/>
          </a:prstGeom>
          <a:ln w="28575">
            <a:solidFill>
              <a:srgbClr val="000000"/>
            </a:solidFill>
            <a:miter/>
          </a:ln>
        </xdr:spPr>
      </xdr:cxnSp>
      <xdr:sp>
        <xdr:nvSpPr>
          <xdr:cNvPr id="226" name="Rectangle 33" hidden="1"/>
          <xdr:cNvSpPr/>
        </xdr:nvSpPr>
        <xdr:spPr>
          <a:xfrm>
            <a:off x="298800" y="2629080"/>
            <a:ext cx="509760" cy="2469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27" name="Plus Sign 181" hidden="1"/>
          <xdr:cNvSpPr/>
        </xdr:nvSpPr>
        <xdr:spPr>
          <a:xfrm>
            <a:off x="420840" y="2880000"/>
            <a:ext cx="27360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28" name="Minus Sign 182" hidden="1"/>
          <xdr:cNvSpPr/>
        </xdr:nvSpPr>
        <xdr:spPr>
          <a:xfrm>
            <a:off x="408240" y="3084840"/>
            <a:ext cx="304200" cy="248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12</xdr:row>
      <xdr:rowOff>0</xdr:rowOff>
    </xdr:from>
    <xdr:to>
      <xdr:col>0</xdr:col>
      <xdr:colOff>838080</xdr:colOff>
      <xdr:row>13</xdr:row>
      <xdr:rowOff>484920</xdr:rowOff>
    </xdr:to>
    <xdr:grpSp>
      <xdr:nvGrpSpPr>
        <xdr:cNvPr id="229" name="AddRemoveBTN_PersonalInfoQ13_2"/>
        <xdr:cNvGrpSpPr/>
      </xdr:nvGrpSpPr>
      <xdr:grpSpPr>
        <a:xfrm>
          <a:off x="254520" y="2629080"/>
          <a:ext cx="583560" cy="703800"/>
          <a:chOff x="254520" y="2629080"/>
          <a:chExt cx="583560" cy="703800"/>
        </a:xfrm>
      </xdr:grpSpPr>
      <xdr:sp>
        <xdr:nvSpPr>
          <xdr:cNvPr id="230" name="Rounded Rectangle 19" hidden="1"/>
          <xdr:cNvSpPr/>
        </xdr:nvSpPr>
        <xdr:spPr>
          <a:xfrm>
            <a:off x="261360" y="2642040"/>
            <a:ext cx="571680" cy="654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31" name="Straight Connector 38"/>
          <xdr:cNvCxnSpPr/>
        </xdr:nvCxnSpPr>
        <xdr:spPr>
          <a:xfrm>
            <a:off x="254520" y="3105720"/>
            <a:ext cx="574560" cy="2880"/>
          </a:xfrm>
          <a:prstGeom prst="straightConnector1">
            <a:avLst/>
          </a:prstGeom>
          <a:ln w="28575">
            <a:solidFill>
              <a:srgbClr val="000000"/>
            </a:solidFill>
            <a:miter/>
          </a:ln>
        </xdr:spPr>
      </xdr:cxnSp>
      <xdr:cxnSp>
        <xdr:nvCxnSpPr>
          <xdr:cNvPr id="232" name="Straight Connector 39"/>
          <xdr:cNvCxnSpPr/>
        </xdr:nvCxnSpPr>
        <xdr:spPr>
          <a:xfrm>
            <a:off x="271080" y="2869560"/>
            <a:ext cx="567360" cy="360"/>
          </a:xfrm>
          <a:prstGeom prst="straightConnector1">
            <a:avLst/>
          </a:prstGeom>
          <a:ln w="28575">
            <a:solidFill>
              <a:srgbClr val="000000"/>
            </a:solidFill>
            <a:miter/>
          </a:ln>
        </xdr:spPr>
      </xdr:cxnSp>
      <xdr:sp>
        <xdr:nvSpPr>
          <xdr:cNvPr id="233" name="Rectangle 40" hidden="1"/>
          <xdr:cNvSpPr/>
        </xdr:nvSpPr>
        <xdr:spPr>
          <a:xfrm>
            <a:off x="299520" y="2629080"/>
            <a:ext cx="510120" cy="2466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234" name="Plus Sign 188" hidden="1"/>
          <xdr:cNvSpPr/>
        </xdr:nvSpPr>
        <xdr:spPr>
          <a:xfrm>
            <a:off x="421560" y="2880000"/>
            <a:ext cx="27396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35" name="Minus Sign 189" hidden="1"/>
          <xdr:cNvSpPr/>
        </xdr:nvSpPr>
        <xdr:spPr>
          <a:xfrm>
            <a:off x="408960" y="3084480"/>
            <a:ext cx="304560" cy="248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467640</xdr:rowOff>
    </xdr:to>
    <xdr:grpSp>
      <xdr:nvGrpSpPr>
        <xdr:cNvPr id="236" name="AddRemoveBTN_PersonalInfoQ14_1"/>
        <xdr:cNvGrpSpPr/>
      </xdr:nvGrpSpPr>
      <xdr:grpSpPr>
        <a:xfrm>
          <a:off x="253800" y="2629080"/>
          <a:ext cx="583560" cy="686520"/>
          <a:chOff x="253800" y="2629080"/>
          <a:chExt cx="583560" cy="686520"/>
        </a:xfrm>
      </xdr:grpSpPr>
      <xdr:sp>
        <xdr:nvSpPr>
          <xdr:cNvPr id="237" name="Rounded Rectangle 19" hidden="1"/>
          <xdr:cNvSpPr/>
        </xdr:nvSpPr>
        <xdr:spPr>
          <a:xfrm>
            <a:off x="260640" y="2641680"/>
            <a:ext cx="571680" cy="638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38" name="Straight Connector 45"/>
          <xdr:cNvCxnSpPr/>
        </xdr:nvCxnSpPr>
        <xdr:spPr>
          <a:xfrm>
            <a:off x="253800" y="3093840"/>
            <a:ext cx="574560" cy="2880"/>
          </a:xfrm>
          <a:prstGeom prst="straightConnector1">
            <a:avLst/>
          </a:prstGeom>
          <a:ln w="28575">
            <a:solidFill>
              <a:srgbClr val="000000"/>
            </a:solidFill>
            <a:miter/>
          </a:ln>
        </xdr:spPr>
      </xdr:cxnSp>
      <xdr:cxnSp>
        <xdr:nvCxnSpPr>
          <xdr:cNvPr id="239" name="Straight Connector 46"/>
          <xdr:cNvCxnSpPr/>
        </xdr:nvCxnSpPr>
        <xdr:spPr>
          <a:xfrm>
            <a:off x="270360" y="2863800"/>
            <a:ext cx="567360" cy="360"/>
          </a:xfrm>
          <a:prstGeom prst="straightConnector1">
            <a:avLst/>
          </a:prstGeom>
          <a:ln w="28575">
            <a:solidFill>
              <a:srgbClr val="000000"/>
            </a:solidFill>
            <a:miter/>
          </a:ln>
        </xdr:spPr>
      </xdr:cxnSp>
      <xdr:sp>
        <xdr:nvSpPr>
          <xdr:cNvPr id="240" name="Rectangle 47" hidden="1"/>
          <xdr:cNvSpPr/>
        </xdr:nvSpPr>
        <xdr:spPr>
          <a:xfrm>
            <a:off x="298800" y="262908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41" name="Plus Sign 195" hidden="1"/>
          <xdr:cNvSpPr/>
        </xdr:nvSpPr>
        <xdr:spPr>
          <a:xfrm>
            <a:off x="420840" y="2873880"/>
            <a:ext cx="273960" cy="203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42" name="Minus Sign 196" hidden="1"/>
          <xdr:cNvSpPr/>
        </xdr:nvSpPr>
        <xdr:spPr>
          <a:xfrm>
            <a:off x="408240" y="3073320"/>
            <a:ext cx="304560" cy="242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492120</xdr:rowOff>
    </xdr:to>
    <xdr:grpSp>
      <xdr:nvGrpSpPr>
        <xdr:cNvPr id="243" name="AddRemoveBTN_PersonalInfoQ15_1"/>
        <xdr:cNvGrpSpPr/>
      </xdr:nvGrpSpPr>
      <xdr:grpSpPr>
        <a:xfrm>
          <a:off x="253800" y="2629080"/>
          <a:ext cx="583560" cy="711000"/>
          <a:chOff x="253800" y="2629080"/>
          <a:chExt cx="583560" cy="711000"/>
        </a:xfrm>
      </xdr:grpSpPr>
      <xdr:sp>
        <xdr:nvSpPr>
          <xdr:cNvPr id="244" name="Rounded Rectangle 19" hidden="1"/>
          <xdr:cNvSpPr/>
        </xdr:nvSpPr>
        <xdr:spPr>
          <a:xfrm>
            <a:off x="260640" y="2642040"/>
            <a:ext cx="571680" cy="6616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45" name="Straight Connector 52"/>
          <xdr:cNvCxnSpPr/>
        </xdr:nvCxnSpPr>
        <xdr:spPr>
          <a:xfrm>
            <a:off x="253800" y="3110760"/>
            <a:ext cx="574560" cy="2880"/>
          </a:xfrm>
          <a:prstGeom prst="straightConnector1">
            <a:avLst/>
          </a:prstGeom>
          <a:ln w="28575">
            <a:solidFill>
              <a:srgbClr val="000000"/>
            </a:solidFill>
            <a:miter/>
          </a:ln>
        </xdr:spPr>
      </xdr:cxnSp>
      <xdr:cxnSp>
        <xdr:nvCxnSpPr>
          <xdr:cNvPr id="246" name="Straight Connector 53"/>
          <xdr:cNvCxnSpPr/>
        </xdr:nvCxnSpPr>
        <xdr:spPr>
          <a:xfrm>
            <a:off x="270360" y="2872080"/>
            <a:ext cx="567360" cy="360"/>
          </a:xfrm>
          <a:prstGeom prst="straightConnector1">
            <a:avLst/>
          </a:prstGeom>
          <a:ln w="28575">
            <a:solidFill>
              <a:srgbClr val="000000"/>
            </a:solidFill>
            <a:miter/>
          </a:ln>
        </xdr:spPr>
      </xdr:cxnSp>
      <xdr:sp>
        <xdr:nvSpPr>
          <xdr:cNvPr id="247" name="Rectangle 54" hidden="1"/>
          <xdr:cNvSpPr/>
        </xdr:nvSpPr>
        <xdr:spPr>
          <a:xfrm>
            <a:off x="298800" y="26290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48" name="Plus Sign 202" hidden="1"/>
          <xdr:cNvSpPr/>
        </xdr:nvSpPr>
        <xdr:spPr>
          <a:xfrm>
            <a:off x="420840" y="2882520"/>
            <a:ext cx="27396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49" name="Minus Sign 203" hidden="1"/>
          <xdr:cNvSpPr/>
        </xdr:nvSpPr>
        <xdr:spPr>
          <a:xfrm>
            <a:off x="408240" y="3089160"/>
            <a:ext cx="30456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242640</xdr:colOff>
      <xdr:row>95</xdr:row>
      <xdr:rowOff>66600</xdr:rowOff>
    </xdr:from>
    <xdr:to>
      <xdr:col>0</xdr:col>
      <xdr:colOff>825840</xdr:colOff>
      <xdr:row>98</xdr:row>
      <xdr:rowOff>133920</xdr:rowOff>
    </xdr:to>
    <xdr:grpSp>
      <xdr:nvGrpSpPr>
        <xdr:cNvPr id="250" name="AddRemoveBTN_EducWorkQ10"/>
        <xdr:cNvGrpSpPr/>
      </xdr:nvGrpSpPr>
      <xdr:grpSpPr>
        <a:xfrm>
          <a:off x="242640" y="10734480"/>
          <a:ext cx="583200" cy="753120"/>
          <a:chOff x="242640" y="10734480"/>
          <a:chExt cx="583200" cy="753120"/>
        </a:xfrm>
      </xdr:grpSpPr>
      <xdr:sp>
        <xdr:nvSpPr>
          <xdr:cNvPr id="251" name="Rounded Rectangle 19"/>
          <xdr:cNvSpPr/>
        </xdr:nvSpPr>
        <xdr:spPr>
          <a:xfrm>
            <a:off x="249480" y="10748520"/>
            <a:ext cx="571680" cy="700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52" name="Straight Connector 59"/>
          <xdr:cNvCxnSpPr/>
        </xdr:nvCxnSpPr>
        <xdr:spPr>
          <a:xfrm>
            <a:off x="242640" y="11244600"/>
            <a:ext cx="574560" cy="2880"/>
          </a:xfrm>
          <a:prstGeom prst="straightConnector1">
            <a:avLst/>
          </a:prstGeom>
          <a:ln w="28575">
            <a:solidFill>
              <a:srgbClr val="000000"/>
            </a:solidFill>
            <a:miter/>
          </a:ln>
        </xdr:spPr>
      </xdr:cxnSp>
      <xdr:cxnSp>
        <xdr:nvCxnSpPr>
          <xdr:cNvPr id="253" name="Straight Connector 60"/>
          <xdr:cNvCxnSpPr/>
        </xdr:nvCxnSpPr>
        <xdr:spPr>
          <a:xfrm>
            <a:off x="259200" y="10991880"/>
            <a:ext cx="567000" cy="360"/>
          </a:xfrm>
          <a:prstGeom prst="straightConnector1">
            <a:avLst/>
          </a:prstGeom>
          <a:ln w="28575">
            <a:solidFill>
              <a:srgbClr val="000000"/>
            </a:solidFill>
            <a:miter/>
          </a:ln>
        </xdr:spPr>
      </xdr:cxnSp>
      <xdr:sp>
        <xdr:nvSpPr>
          <xdr:cNvPr id="254" name="Rectangle 61"/>
          <xdr:cNvSpPr/>
        </xdr:nvSpPr>
        <xdr:spPr>
          <a:xfrm>
            <a:off x="287640" y="10734480"/>
            <a:ext cx="510120" cy="2638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255" name="Plus Sign 209"/>
          <xdr:cNvSpPr/>
        </xdr:nvSpPr>
        <xdr:spPr>
          <a:xfrm>
            <a:off x="409680" y="11003040"/>
            <a:ext cx="273960" cy="222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56" name="Minus Sign 210"/>
          <xdr:cNvSpPr/>
        </xdr:nvSpPr>
        <xdr:spPr>
          <a:xfrm>
            <a:off x="397080" y="11221920"/>
            <a:ext cx="304560" cy="265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465840</xdr:rowOff>
    </xdr:to>
    <xdr:grpSp>
      <xdr:nvGrpSpPr>
        <xdr:cNvPr id="257" name="AddRemoveBTN_PersonalInfoQ18_1"/>
        <xdr:cNvGrpSpPr/>
      </xdr:nvGrpSpPr>
      <xdr:grpSpPr>
        <a:xfrm>
          <a:off x="253800" y="2629080"/>
          <a:ext cx="583560" cy="684720"/>
          <a:chOff x="253800" y="2629080"/>
          <a:chExt cx="583560" cy="684720"/>
        </a:xfrm>
      </xdr:grpSpPr>
      <xdr:sp>
        <xdr:nvSpPr>
          <xdr:cNvPr id="258" name="Rounded Rectangle 19" hidden="1"/>
          <xdr:cNvSpPr/>
        </xdr:nvSpPr>
        <xdr:spPr>
          <a:xfrm>
            <a:off x="260640" y="2641680"/>
            <a:ext cx="571680" cy="637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59" name="Straight Connector 73"/>
          <xdr:cNvCxnSpPr/>
        </xdr:nvCxnSpPr>
        <xdr:spPr>
          <a:xfrm>
            <a:off x="253800" y="3092760"/>
            <a:ext cx="574560" cy="2880"/>
          </a:xfrm>
          <a:prstGeom prst="straightConnector1">
            <a:avLst/>
          </a:prstGeom>
          <a:ln w="28575">
            <a:solidFill>
              <a:srgbClr val="000000"/>
            </a:solidFill>
            <a:miter/>
          </a:ln>
        </xdr:spPr>
      </xdr:cxnSp>
      <xdr:cxnSp>
        <xdr:nvCxnSpPr>
          <xdr:cNvPr id="260" name="Straight Connector 74"/>
          <xdr:cNvCxnSpPr/>
        </xdr:nvCxnSpPr>
        <xdr:spPr>
          <a:xfrm>
            <a:off x="270360" y="2863080"/>
            <a:ext cx="567360" cy="360"/>
          </a:xfrm>
          <a:prstGeom prst="straightConnector1">
            <a:avLst/>
          </a:prstGeom>
          <a:ln w="28575">
            <a:solidFill>
              <a:srgbClr val="000000"/>
            </a:solidFill>
            <a:miter/>
          </a:ln>
        </xdr:spPr>
      </xdr:cxnSp>
      <xdr:sp>
        <xdr:nvSpPr>
          <xdr:cNvPr id="261" name="Rectangle 75" hidden="1"/>
          <xdr:cNvSpPr/>
        </xdr:nvSpPr>
        <xdr:spPr>
          <a:xfrm>
            <a:off x="298800" y="2629080"/>
            <a:ext cx="510120" cy="2401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62" name="Plus Sign 230" hidden="1"/>
          <xdr:cNvSpPr/>
        </xdr:nvSpPr>
        <xdr:spPr>
          <a:xfrm>
            <a:off x="420840" y="28731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63" name="Minus Sign 231" hidden="1"/>
          <xdr:cNvSpPr/>
        </xdr:nvSpPr>
        <xdr:spPr>
          <a:xfrm>
            <a:off x="408240" y="3072240"/>
            <a:ext cx="304560" cy="241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14</xdr:row>
      <xdr:rowOff>1080</xdr:rowOff>
    </xdr:to>
    <xdr:grpSp>
      <xdr:nvGrpSpPr>
        <xdr:cNvPr id="264" name="AddRemoveBTN_PersonalInfoQ19_1"/>
        <xdr:cNvGrpSpPr/>
      </xdr:nvGrpSpPr>
      <xdr:grpSpPr>
        <a:xfrm>
          <a:off x="253800" y="2629080"/>
          <a:ext cx="583560" cy="724680"/>
          <a:chOff x="253800" y="2629080"/>
          <a:chExt cx="583560" cy="724680"/>
        </a:xfrm>
      </xdr:grpSpPr>
      <xdr:sp>
        <xdr:nvSpPr>
          <xdr:cNvPr id="265" name="Rounded Rectangle 19" hidden="1"/>
          <xdr:cNvSpPr/>
        </xdr:nvSpPr>
        <xdr:spPr>
          <a:xfrm>
            <a:off x="260640" y="2642400"/>
            <a:ext cx="571680" cy="674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66" name="Straight Connector 80"/>
          <xdr:cNvCxnSpPr/>
        </xdr:nvCxnSpPr>
        <xdr:spPr>
          <a:xfrm>
            <a:off x="253800" y="3119760"/>
            <a:ext cx="574560" cy="3240"/>
          </a:xfrm>
          <a:prstGeom prst="straightConnector1">
            <a:avLst/>
          </a:prstGeom>
          <a:ln w="28575">
            <a:solidFill>
              <a:srgbClr val="000000"/>
            </a:solidFill>
            <a:miter/>
          </a:ln>
        </xdr:spPr>
      </xdr:cxnSp>
      <xdr:cxnSp>
        <xdr:nvCxnSpPr>
          <xdr:cNvPr id="267" name="Straight Connector 81"/>
          <xdr:cNvCxnSpPr/>
        </xdr:nvCxnSpPr>
        <xdr:spPr>
          <a:xfrm>
            <a:off x="270360" y="2876760"/>
            <a:ext cx="567360" cy="360"/>
          </a:xfrm>
          <a:prstGeom prst="straightConnector1">
            <a:avLst/>
          </a:prstGeom>
          <a:ln w="28575">
            <a:solidFill>
              <a:srgbClr val="000000"/>
            </a:solidFill>
            <a:miter/>
          </a:ln>
        </xdr:spPr>
      </xdr:cxnSp>
      <xdr:sp>
        <xdr:nvSpPr>
          <xdr:cNvPr id="268" name="Rectangle 82" hidden="1"/>
          <xdr:cNvSpPr/>
        </xdr:nvSpPr>
        <xdr:spPr>
          <a:xfrm>
            <a:off x="298800" y="26290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69" name="Plus Sign 237" hidden="1"/>
          <xdr:cNvSpPr/>
        </xdr:nvSpPr>
        <xdr:spPr>
          <a:xfrm>
            <a:off x="420840" y="28875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70" name="Minus Sign 238" hidden="1"/>
          <xdr:cNvSpPr/>
        </xdr:nvSpPr>
        <xdr:spPr>
          <a:xfrm>
            <a:off x="408240" y="30981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14</xdr:row>
      <xdr:rowOff>1080</xdr:rowOff>
    </xdr:to>
    <xdr:grpSp>
      <xdr:nvGrpSpPr>
        <xdr:cNvPr id="271" name="AddRemoveBTN_PersonalInfoQ20_1"/>
        <xdr:cNvGrpSpPr/>
      </xdr:nvGrpSpPr>
      <xdr:grpSpPr>
        <a:xfrm>
          <a:off x="253800" y="2629080"/>
          <a:ext cx="583560" cy="724680"/>
          <a:chOff x="253800" y="2629080"/>
          <a:chExt cx="583560" cy="724680"/>
        </a:xfrm>
      </xdr:grpSpPr>
      <xdr:sp>
        <xdr:nvSpPr>
          <xdr:cNvPr id="272" name="Rounded Rectangle 19" hidden="1"/>
          <xdr:cNvSpPr/>
        </xdr:nvSpPr>
        <xdr:spPr>
          <a:xfrm>
            <a:off x="260640" y="2642400"/>
            <a:ext cx="571680" cy="674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73" name="Straight Connector 87"/>
          <xdr:cNvCxnSpPr/>
        </xdr:nvCxnSpPr>
        <xdr:spPr>
          <a:xfrm>
            <a:off x="253800" y="3119760"/>
            <a:ext cx="574560" cy="3240"/>
          </a:xfrm>
          <a:prstGeom prst="straightConnector1">
            <a:avLst/>
          </a:prstGeom>
          <a:ln w="28575">
            <a:solidFill>
              <a:srgbClr val="000000"/>
            </a:solidFill>
            <a:miter/>
          </a:ln>
        </xdr:spPr>
      </xdr:cxnSp>
      <xdr:cxnSp>
        <xdr:nvCxnSpPr>
          <xdr:cNvPr id="274" name="Straight Connector 88"/>
          <xdr:cNvCxnSpPr/>
        </xdr:nvCxnSpPr>
        <xdr:spPr>
          <a:xfrm>
            <a:off x="270360" y="2876760"/>
            <a:ext cx="567360" cy="360"/>
          </a:xfrm>
          <a:prstGeom prst="straightConnector1">
            <a:avLst/>
          </a:prstGeom>
          <a:ln w="28575">
            <a:solidFill>
              <a:srgbClr val="000000"/>
            </a:solidFill>
            <a:miter/>
          </a:ln>
        </xdr:spPr>
      </xdr:cxnSp>
      <xdr:sp>
        <xdr:nvSpPr>
          <xdr:cNvPr id="275" name="Rectangle 89" hidden="1"/>
          <xdr:cNvSpPr/>
        </xdr:nvSpPr>
        <xdr:spPr>
          <a:xfrm>
            <a:off x="298800" y="26290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76" name="Plus Sign 244" hidden="1"/>
          <xdr:cNvSpPr/>
        </xdr:nvSpPr>
        <xdr:spPr>
          <a:xfrm>
            <a:off x="420840" y="28875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77" name="Minus Sign 245" hidden="1"/>
          <xdr:cNvSpPr/>
        </xdr:nvSpPr>
        <xdr:spPr>
          <a:xfrm>
            <a:off x="408240" y="30981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492120</xdr:rowOff>
    </xdr:to>
    <xdr:grpSp>
      <xdr:nvGrpSpPr>
        <xdr:cNvPr id="278" name="AddRemoveBTN_PersonalInfoQ21_1"/>
        <xdr:cNvGrpSpPr/>
      </xdr:nvGrpSpPr>
      <xdr:grpSpPr>
        <a:xfrm>
          <a:off x="253800" y="2629080"/>
          <a:ext cx="583560" cy="711000"/>
          <a:chOff x="253800" y="2629080"/>
          <a:chExt cx="583560" cy="711000"/>
        </a:xfrm>
      </xdr:grpSpPr>
      <xdr:sp>
        <xdr:nvSpPr>
          <xdr:cNvPr id="279" name="Rounded Rectangle 19" hidden="1"/>
          <xdr:cNvSpPr/>
        </xdr:nvSpPr>
        <xdr:spPr>
          <a:xfrm>
            <a:off x="260640" y="2642040"/>
            <a:ext cx="571680" cy="6616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80" name="Straight Connector 94"/>
          <xdr:cNvCxnSpPr/>
        </xdr:nvCxnSpPr>
        <xdr:spPr>
          <a:xfrm>
            <a:off x="253800" y="3110760"/>
            <a:ext cx="574560" cy="2880"/>
          </a:xfrm>
          <a:prstGeom prst="straightConnector1">
            <a:avLst/>
          </a:prstGeom>
          <a:ln w="28575">
            <a:solidFill>
              <a:srgbClr val="000000"/>
            </a:solidFill>
            <a:miter/>
          </a:ln>
        </xdr:spPr>
      </xdr:cxnSp>
      <xdr:cxnSp>
        <xdr:nvCxnSpPr>
          <xdr:cNvPr id="281" name="Straight Connector 95"/>
          <xdr:cNvCxnSpPr/>
        </xdr:nvCxnSpPr>
        <xdr:spPr>
          <a:xfrm>
            <a:off x="270360" y="2872080"/>
            <a:ext cx="567360" cy="360"/>
          </a:xfrm>
          <a:prstGeom prst="straightConnector1">
            <a:avLst/>
          </a:prstGeom>
          <a:ln w="28575">
            <a:solidFill>
              <a:srgbClr val="000000"/>
            </a:solidFill>
            <a:miter/>
          </a:ln>
        </xdr:spPr>
      </xdr:cxnSp>
      <xdr:sp>
        <xdr:nvSpPr>
          <xdr:cNvPr id="282" name="Rectangle 96" hidden="1"/>
          <xdr:cNvSpPr/>
        </xdr:nvSpPr>
        <xdr:spPr>
          <a:xfrm>
            <a:off x="298800" y="26290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83" name="Plus Sign 251" hidden="1"/>
          <xdr:cNvSpPr/>
        </xdr:nvSpPr>
        <xdr:spPr>
          <a:xfrm>
            <a:off x="420840" y="2882520"/>
            <a:ext cx="27396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84" name="Minus Sign 252" hidden="1"/>
          <xdr:cNvSpPr/>
        </xdr:nvSpPr>
        <xdr:spPr>
          <a:xfrm>
            <a:off x="408240" y="3089160"/>
            <a:ext cx="30456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13</xdr:row>
      <xdr:rowOff>494280</xdr:rowOff>
    </xdr:to>
    <xdr:grpSp>
      <xdr:nvGrpSpPr>
        <xdr:cNvPr id="285" name="AddRemoveBTN_PersonalInfoQ22_1"/>
        <xdr:cNvGrpSpPr/>
      </xdr:nvGrpSpPr>
      <xdr:grpSpPr>
        <a:xfrm>
          <a:off x="253800" y="2629080"/>
          <a:ext cx="582840" cy="713160"/>
          <a:chOff x="253800" y="2629080"/>
          <a:chExt cx="582840" cy="713160"/>
        </a:xfrm>
      </xdr:grpSpPr>
      <xdr:sp>
        <xdr:nvSpPr>
          <xdr:cNvPr id="286" name="Rounded Rectangle 19" hidden="1"/>
          <xdr:cNvSpPr/>
        </xdr:nvSpPr>
        <xdr:spPr>
          <a:xfrm>
            <a:off x="260640" y="2642040"/>
            <a:ext cx="570960" cy="663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287" name="Straight Connector 101"/>
          <xdr:cNvCxnSpPr/>
        </xdr:nvCxnSpPr>
        <xdr:spPr>
          <a:xfrm>
            <a:off x="253800" y="3111840"/>
            <a:ext cx="573840" cy="3240"/>
          </a:xfrm>
          <a:prstGeom prst="straightConnector1">
            <a:avLst/>
          </a:prstGeom>
          <a:ln w="28575">
            <a:solidFill>
              <a:srgbClr val="000000"/>
            </a:solidFill>
            <a:miter/>
          </a:ln>
        </xdr:spPr>
      </xdr:cxnSp>
      <xdr:cxnSp>
        <xdr:nvCxnSpPr>
          <xdr:cNvPr id="288" name="Straight Connector 102"/>
          <xdr:cNvCxnSpPr/>
        </xdr:nvCxnSpPr>
        <xdr:spPr>
          <a:xfrm>
            <a:off x="270360" y="2872800"/>
            <a:ext cx="566640" cy="360"/>
          </a:xfrm>
          <a:prstGeom prst="straightConnector1">
            <a:avLst/>
          </a:prstGeom>
          <a:ln w="28575">
            <a:solidFill>
              <a:srgbClr val="000000"/>
            </a:solidFill>
            <a:miter/>
          </a:ln>
        </xdr:spPr>
      </xdr:cxnSp>
      <xdr:sp>
        <xdr:nvSpPr>
          <xdr:cNvPr id="289" name="Rectangle 103" hidden="1"/>
          <xdr:cNvSpPr/>
        </xdr:nvSpPr>
        <xdr:spPr>
          <a:xfrm>
            <a:off x="298800" y="2629080"/>
            <a:ext cx="509760" cy="2502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290" name="Plus Sign 258" hidden="1"/>
          <xdr:cNvSpPr/>
        </xdr:nvSpPr>
        <xdr:spPr>
          <a:xfrm>
            <a:off x="420840" y="2883240"/>
            <a:ext cx="273600" cy="210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291" name="Minus Sign 259" hidden="1"/>
          <xdr:cNvSpPr/>
        </xdr:nvSpPr>
        <xdr:spPr>
          <a:xfrm>
            <a:off x="408240" y="3090600"/>
            <a:ext cx="304200" cy="2516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6</xdr:col>
      <xdr:colOff>487080</xdr:colOff>
      <xdr:row>1</xdr:row>
      <xdr:rowOff>162000</xdr:rowOff>
    </xdr:from>
    <xdr:to>
      <xdr:col>9</xdr:col>
      <xdr:colOff>1221840</xdr:colOff>
      <xdr:row>3</xdr:row>
      <xdr:rowOff>66240</xdr:rowOff>
    </xdr:to>
    <xdr:grpSp>
      <xdr:nvGrpSpPr>
        <xdr:cNvPr id="292" name="NaviCollapsed"/>
        <xdr:cNvGrpSpPr/>
      </xdr:nvGrpSpPr>
      <xdr:grpSpPr>
        <a:xfrm>
          <a:off x="4958640" y="381240"/>
          <a:ext cx="6162120" cy="342360"/>
          <a:chOff x="4958640" y="381240"/>
          <a:chExt cx="6162120" cy="342360"/>
        </a:xfrm>
      </xdr:grpSpPr>
      <xdr:sp>
        <xdr:nvSpPr>
          <xdr:cNvPr id="293" name="Rectangle: Rounded Corners 289" hidden="1"/>
          <xdr:cNvSpPr/>
        </xdr:nvSpPr>
        <xdr:spPr>
          <a:xfrm>
            <a:off x="4958640" y="381240"/>
            <a:ext cx="7221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294" name="Rectangle: Rounded Corners 290" hidden="1"/>
          <xdr:cNvSpPr/>
        </xdr:nvSpPr>
        <xdr:spPr>
          <a:xfrm>
            <a:off x="5731560" y="381240"/>
            <a:ext cx="722160" cy="34236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295" name="Rectangle: Rounded Corners 291" hidden="1"/>
          <xdr:cNvSpPr/>
        </xdr:nvSpPr>
        <xdr:spPr>
          <a:xfrm>
            <a:off x="6504120" y="381240"/>
            <a:ext cx="7221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296" name="Rectangle: Rounded Corners 292" hidden="1"/>
          <xdr:cNvSpPr/>
        </xdr:nvSpPr>
        <xdr:spPr>
          <a:xfrm>
            <a:off x="7277040" y="381240"/>
            <a:ext cx="7221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297" name="Rectangle: Rounded Corners 293" hidden="1"/>
          <xdr:cNvSpPr/>
        </xdr:nvSpPr>
        <xdr:spPr>
          <a:xfrm>
            <a:off x="8049960" y="381240"/>
            <a:ext cx="7221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298" name="Rectangle: Rounded Corners 294" hidden="1"/>
          <xdr:cNvSpPr/>
        </xdr:nvSpPr>
        <xdr:spPr>
          <a:xfrm>
            <a:off x="8822880" y="381240"/>
            <a:ext cx="7221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299" name="Rectangle: Rounded Corners 295" hidden="1"/>
          <xdr:cNvSpPr/>
        </xdr:nvSpPr>
        <xdr:spPr>
          <a:xfrm>
            <a:off x="10047240" y="381240"/>
            <a:ext cx="107352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1494720</xdr:colOff>
      <xdr:row>1</xdr:row>
      <xdr:rowOff>95400</xdr:rowOff>
    </xdr:from>
    <xdr:to>
      <xdr:col>12</xdr:col>
      <xdr:colOff>313920</xdr:colOff>
      <xdr:row>4</xdr:row>
      <xdr:rowOff>25200</xdr:rowOff>
    </xdr:to>
    <xdr:sp>
      <xdr:nvSpPr>
        <xdr:cNvPr id="300" name="Rectangle: Rounded Corners 296"/>
        <xdr:cNvSpPr/>
      </xdr:nvSpPr>
      <xdr:spPr>
        <a:xfrm>
          <a:off x="13203000" y="314640"/>
          <a:ext cx="1239120" cy="58680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807840</xdr:colOff>
      <xdr:row>1</xdr:row>
      <xdr:rowOff>38160</xdr:rowOff>
    </xdr:from>
    <xdr:to>
      <xdr:col>10</xdr:col>
      <xdr:colOff>1439280</xdr:colOff>
      <xdr:row>3</xdr:row>
      <xdr:rowOff>190080</xdr:rowOff>
    </xdr:to>
    <xdr:pic>
      <xdr:nvPicPr>
        <xdr:cNvPr id="301" name="Picture 153" descr=""/>
        <xdr:cNvPicPr/>
      </xdr:nvPicPr>
      <xdr:blipFill>
        <a:blip r:embed="rId1"/>
        <a:stretch/>
      </xdr:blipFill>
      <xdr:spPr>
        <a:xfrm>
          <a:off x="12516120" y="257400"/>
          <a:ext cx="631440" cy="590040"/>
        </a:xfrm>
        <a:prstGeom prst="rect">
          <a:avLst/>
        </a:prstGeom>
        <a:ln w="0">
          <a:noFill/>
        </a:ln>
      </xdr:spPr>
    </xdr:pic>
    <xdr:clientData/>
  </xdr:twoCellAnchor>
  <xdr:twoCellAnchor editAs="oneCell">
    <xdr:from>
      <xdr:col>0</xdr:col>
      <xdr:colOff>251280</xdr:colOff>
      <xdr:row>16</xdr:row>
      <xdr:rowOff>68760</xdr:rowOff>
    </xdr:from>
    <xdr:to>
      <xdr:col>0</xdr:col>
      <xdr:colOff>828360</xdr:colOff>
      <xdr:row>19</xdr:row>
      <xdr:rowOff>87480</xdr:rowOff>
    </xdr:to>
    <xdr:grpSp>
      <xdr:nvGrpSpPr>
        <xdr:cNvPr id="302" name="AddRemoveBTN_EducWorkQ1"/>
        <xdr:cNvGrpSpPr/>
      </xdr:nvGrpSpPr>
      <xdr:grpSpPr>
        <a:xfrm>
          <a:off x="251280" y="3764520"/>
          <a:ext cx="577080" cy="704520"/>
          <a:chOff x="251280" y="3764520"/>
          <a:chExt cx="577080" cy="704520"/>
        </a:xfrm>
      </xdr:grpSpPr>
      <xdr:sp>
        <xdr:nvSpPr>
          <xdr:cNvPr id="303" name="Rounded Rectangle 19"/>
          <xdr:cNvSpPr/>
        </xdr:nvSpPr>
        <xdr:spPr>
          <a:xfrm>
            <a:off x="258480" y="3777120"/>
            <a:ext cx="565200" cy="655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04" name="Straight Connector 156"/>
          <xdr:cNvCxnSpPr/>
        </xdr:nvCxnSpPr>
        <xdr:spPr>
          <a:xfrm>
            <a:off x="251280" y="4241520"/>
            <a:ext cx="568440" cy="2880"/>
          </a:xfrm>
          <a:prstGeom prst="straightConnector1">
            <a:avLst/>
          </a:prstGeom>
          <a:ln w="28575">
            <a:solidFill>
              <a:srgbClr val="000000"/>
            </a:solidFill>
            <a:miter/>
          </a:ln>
        </xdr:spPr>
      </xdr:cxnSp>
      <xdr:cxnSp>
        <xdr:nvCxnSpPr>
          <xdr:cNvPr id="305" name="Straight Connector 157"/>
          <xdr:cNvCxnSpPr/>
        </xdr:nvCxnSpPr>
        <xdr:spPr>
          <a:xfrm>
            <a:off x="267840" y="4005360"/>
            <a:ext cx="560880" cy="360"/>
          </a:xfrm>
          <a:prstGeom prst="straightConnector1">
            <a:avLst/>
          </a:prstGeom>
          <a:ln w="28575">
            <a:solidFill>
              <a:srgbClr val="000000"/>
            </a:solidFill>
            <a:miter/>
          </a:ln>
        </xdr:spPr>
      </xdr:cxnSp>
      <xdr:sp>
        <xdr:nvSpPr>
          <xdr:cNvPr id="306" name="Rectangle 158"/>
          <xdr:cNvSpPr/>
        </xdr:nvSpPr>
        <xdr:spPr>
          <a:xfrm>
            <a:off x="295920" y="3764520"/>
            <a:ext cx="504720" cy="2469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07" name="Plus Sign 153"/>
          <xdr:cNvSpPr/>
        </xdr:nvSpPr>
        <xdr:spPr>
          <a:xfrm>
            <a:off x="416520" y="4015800"/>
            <a:ext cx="271080" cy="208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08" name="Minus Sign 154"/>
          <xdr:cNvSpPr/>
        </xdr:nvSpPr>
        <xdr:spPr>
          <a:xfrm>
            <a:off x="404280" y="4220280"/>
            <a:ext cx="300960" cy="2487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30</xdr:row>
      <xdr:rowOff>106560</xdr:rowOff>
    </xdr:from>
    <xdr:to>
      <xdr:col>0</xdr:col>
      <xdr:colOff>828360</xdr:colOff>
      <xdr:row>32</xdr:row>
      <xdr:rowOff>123840</xdr:rowOff>
    </xdr:to>
    <xdr:grpSp>
      <xdr:nvGrpSpPr>
        <xdr:cNvPr id="309" name="AddRemoveBTN_EducWorkQ2_1"/>
        <xdr:cNvGrpSpPr/>
      </xdr:nvGrpSpPr>
      <xdr:grpSpPr>
        <a:xfrm>
          <a:off x="251280" y="5402520"/>
          <a:ext cx="577080" cy="474480"/>
          <a:chOff x="251280" y="5402520"/>
          <a:chExt cx="577080" cy="474480"/>
        </a:xfrm>
      </xdr:grpSpPr>
      <xdr:sp>
        <xdr:nvSpPr>
          <xdr:cNvPr id="310" name="Rounded Rectangle 19" hidden="1"/>
          <xdr:cNvSpPr/>
        </xdr:nvSpPr>
        <xdr:spPr>
          <a:xfrm>
            <a:off x="258480" y="5411160"/>
            <a:ext cx="565200" cy="4413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11" name="Straight Connector 163"/>
          <xdr:cNvCxnSpPr/>
        </xdr:nvCxnSpPr>
        <xdr:spPr>
          <a:xfrm>
            <a:off x="251280" y="5723640"/>
            <a:ext cx="568440" cy="2160"/>
          </a:xfrm>
          <a:prstGeom prst="straightConnector1">
            <a:avLst/>
          </a:prstGeom>
          <a:ln w="28575">
            <a:solidFill>
              <a:srgbClr val="000000"/>
            </a:solidFill>
            <a:miter/>
          </a:ln>
        </xdr:spPr>
      </xdr:cxnSp>
      <xdr:cxnSp>
        <xdr:nvCxnSpPr>
          <xdr:cNvPr id="312" name="Straight Connector 164"/>
          <xdr:cNvCxnSpPr/>
        </xdr:nvCxnSpPr>
        <xdr:spPr>
          <a:xfrm>
            <a:off x="267840" y="5564520"/>
            <a:ext cx="560880" cy="360"/>
          </a:xfrm>
          <a:prstGeom prst="straightConnector1">
            <a:avLst/>
          </a:prstGeom>
          <a:ln w="28575">
            <a:solidFill>
              <a:srgbClr val="000000"/>
            </a:solidFill>
            <a:miter/>
          </a:ln>
        </xdr:spPr>
      </xdr:cxnSp>
      <xdr:sp>
        <xdr:nvSpPr>
          <xdr:cNvPr id="313" name="Rectangle 165" hidden="1"/>
          <xdr:cNvSpPr/>
        </xdr:nvSpPr>
        <xdr:spPr>
          <a:xfrm>
            <a:off x="295920" y="5402520"/>
            <a:ext cx="504720" cy="1663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14" name="Plus Sign 153" hidden="1"/>
          <xdr:cNvSpPr/>
        </xdr:nvSpPr>
        <xdr:spPr>
          <a:xfrm>
            <a:off x="416520" y="5571720"/>
            <a:ext cx="271080" cy="140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15" name="Minus Sign 154" hidden="1"/>
          <xdr:cNvSpPr/>
        </xdr:nvSpPr>
        <xdr:spPr>
          <a:xfrm>
            <a:off x="404280" y="5709600"/>
            <a:ext cx="300960" cy="167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251280</xdr:colOff>
      <xdr:row>30</xdr:row>
      <xdr:rowOff>182880</xdr:rowOff>
    </xdr:from>
    <xdr:to>
      <xdr:col>0</xdr:col>
      <xdr:colOff>828360</xdr:colOff>
      <xdr:row>34</xdr:row>
      <xdr:rowOff>43920</xdr:rowOff>
    </xdr:to>
    <xdr:grpSp>
      <xdr:nvGrpSpPr>
        <xdr:cNvPr id="316" name="AddRemoveBTN_EducWorkQ3"/>
        <xdr:cNvGrpSpPr/>
      </xdr:nvGrpSpPr>
      <xdr:grpSpPr>
        <a:xfrm>
          <a:off x="251280" y="5478840"/>
          <a:ext cx="577080" cy="1004040"/>
          <a:chOff x="251280" y="5478840"/>
          <a:chExt cx="577080" cy="1004040"/>
        </a:xfrm>
      </xdr:grpSpPr>
      <xdr:sp>
        <xdr:nvSpPr>
          <xdr:cNvPr id="317" name="Rounded Rectangle 19"/>
          <xdr:cNvSpPr/>
        </xdr:nvSpPr>
        <xdr:spPr>
          <a:xfrm>
            <a:off x="258480" y="5497200"/>
            <a:ext cx="565200" cy="934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18" name="Straight Connector 170"/>
          <xdr:cNvCxnSpPr/>
        </xdr:nvCxnSpPr>
        <xdr:spPr>
          <a:xfrm>
            <a:off x="251280" y="6158880"/>
            <a:ext cx="568440" cy="3960"/>
          </a:xfrm>
          <a:prstGeom prst="straightConnector1">
            <a:avLst/>
          </a:prstGeom>
          <a:ln w="28575">
            <a:solidFill>
              <a:srgbClr val="000000"/>
            </a:solidFill>
            <a:miter/>
          </a:ln>
        </xdr:spPr>
      </xdr:cxnSp>
      <xdr:cxnSp>
        <xdr:nvCxnSpPr>
          <xdr:cNvPr id="319" name="Straight Connector 171"/>
          <xdr:cNvCxnSpPr/>
        </xdr:nvCxnSpPr>
        <xdr:spPr>
          <a:xfrm>
            <a:off x="267840" y="5822280"/>
            <a:ext cx="560880" cy="360"/>
          </a:xfrm>
          <a:prstGeom prst="straightConnector1">
            <a:avLst/>
          </a:prstGeom>
          <a:ln w="28575">
            <a:solidFill>
              <a:srgbClr val="000000"/>
            </a:solidFill>
            <a:miter/>
          </a:ln>
        </xdr:spPr>
      </xdr:cxnSp>
      <xdr:sp>
        <xdr:nvSpPr>
          <xdr:cNvPr id="320" name="Rectangle 172"/>
          <xdr:cNvSpPr/>
        </xdr:nvSpPr>
        <xdr:spPr>
          <a:xfrm>
            <a:off x="295920" y="5478840"/>
            <a:ext cx="504720" cy="352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21" name="Plus Sign 153"/>
          <xdr:cNvSpPr/>
        </xdr:nvSpPr>
        <xdr:spPr>
          <a:xfrm>
            <a:off x="416520" y="5837040"/>
            <a:ext cx="271080" cy="2970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22" name="Minus Sign 154"/>
          <xdr:cNvSpPr/>
        </xdr:nvSpPr>
        <xdr:spPr>
          <a:xfrm>
            <a:off x="404280" y="6128640"/>
            <a:ext cx="300960" cy="3542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46</xdr:row>
      <xdr:rowOff>7560</xdr:rowOff>
    </xdr:from>
    <xdr:to>
      <xdr:col>0</xdr:col>
      <xdr:colOff>828360</xdr:colOff>
      <xdr:row>67</xdr:row>
      <xdr:rowOff>25200</xdr:rowOff>
    </xdr:to>
    <xdr:grpSp>
      <xdr:nvGrpSpPr>
        <xdr:cNvPr id="323" name="AddRemoveBTN_EducWorkQ4_1"/>
        <xdr:cNvGrpSpPr/>
      </xdr:nvGrpSpPr>
      <xdr:grpSpPr>
        <a:xfrm>
          <a:off x="251280" y="8160840"/>
          <a:ext cx="577080" cy="703440"/>
          <a:chOff x="251280" y="8160840"/>
          <a:chExt cx="577080" cy="703440"/>
        </a:xfrm>
      </xdr:grpSpPr>
      <xdr:sp>
        <xdr:nvSpPr>
          <xdr:cNvPr id="324" name="Rounded Rectangle 19" hidden="1"/>
          <xdr:cNvSpPr/>
        </xdr:nvSpPr>
        <xdr:spPr>
          <a:xfrm>
            <a:off x="258480" y="8173800"/>
            <a:ext cx="565200" cy="654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25" name="Straight Connector 184"/>
          <xdr:cNvCxnSpPr/>
        </xdr:nvCxnSpPr>
        <xdr:spPr>
          <a:xfrm>
            <a:off x="251280" y="8637120"/>
            <a:ext cx="568440" cy="3240"/>
          </a:xfrm>
          <a:prstGeom prst="straightConnector1">
            <a:avLst/>
          </a:prstGeom>
          <a:ln w="28575">
            <a:solidFill>
              <a:srgbClr val="000000"/>
            </a:solidFill>
            <a:miter/>
          </a:ln>
        </xdr:spPr>
      </xdr:cxnSp>
      <xdr:cxnSp>
        <xdr:nvCxnSpPr>
          <xdr:cNvPr id="326" name="Straight Connector 185"/>
          <xdr:cNvCxnSpPr/>
        </xdr:nvCxnSpPr>
        <xdr:spPr>
          <a:xfrm>
            <a:off x="267840" y="8401320"/>
            <a:ext cx="560880" cy="360"/>
          </a:xfrm>
          <a:prstGeom prst="straightConnector1">
            <a:avLst/>
          </a:prstGeom>
          <a:ln w="28575">
            <a:solidFill>
              <a:srgbClr val="000000"/>
            </a:solidFill>
            <a:miter/>
          </a:ln>
        </xdr:spPr>
      </xdr:cxnSp>
      <xdr:sp>
        <xdr:nvSpPr>
          <xdr:cNvPr id="327" name="Rectangle 186" hidden="1"/>
          <xdr:cNvSpPr/>
        </xdr:nvSpPr>
        <xdr:spPr>
          <a:xfrm>
            <a:off x="295920" y="8160840"/>
            <a:ext cx="504720" cy="2466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28" name="Plus Sign 153" hidden="1"/>
          <xdr:cNvSpPr/>
        </xdr:nvSpPr>
        <xdr:spPr>
          <a:xfrm>
            <a:off x="416520" y="8411760"/>
            <a:ext cx="27108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29" name="Minus Sign 154" hidden="1"/>
          <xdr:cNvSpPr/>
        </xdr:nvSpPr>
        <xdr:spPr>
          <a:xfrm>
            <a:off x="404280" y="8616240"/>
            <a:ext cx="300960" cy="2480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57</xdr:row>
      <xdr:rowOff>9360</xdr:rowOff>
    </xdr:from>
    <xdr:to>
      <xdr:col>0</xdr:col>
      <xdr:colOff>830880</xdr:colOff>
      <xdr:row>68</xdr:row>
      <xdr:rowOff>244440</xdr:rowOff>
    </xdr:to>
    <xdr:grpSp>
      <xdr:nvGrpSpPr>
        <xdr:cNvPr id="330" name="AddRemoveBTN_EducWorkQ5_1"/>
        <xdr:cNvGrpSpPr/>
      </xdr:nvGrpSpPr>
      <xdr:grpSpPr>
        <a:xfrm>
          <a:off x="247320" y="8505720"/>
          <a:ext cx="583560" cy="692280"/>
          <a:chOff x="247320" y="8505720"/>
          <a:chExt cx="583560" cy="692280"/>
        </a:xfrm>
      </xdr:grpSpPr>
      <xdr:sp>
        <xdr:nvSpPr>
          <xdr:cNvPr id="331" name="Rounded Rectangle 19" hidden="1"/>
          <xdr:cNvSpPr/>
        </xdr:nvSpPr>
        <xdr:spPr>
          <a:xfrm>
            <a:off x="254520" y="8518680"/>
            <a:ext cx="571680" cy="6440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32" name="Straight Connector 198"/>
          <xdr:cNvCxnSpPr/>
        </xdr:nvCxnSpPr>
        <xdr:spPr>
          <a:xfrm>
            <a:off x="247320" y="8974440"/>
            <a:ext cx="574560" cy="2880"/>
          </a:xfrm>
          <a:prstGeom prst="straightConnector1">
            <a:avLst/>
          </a:prstGeom>
          <a:ln w="28575">
            <a:solidFill>
              <a:srgbClr val="000000"/>
            </a:solidFill>
            <a:miter/>
          </a:ln>
        </xdr:spPr>
      </xdr:cxnSp>
      <xdr:cxnSp>
        <xdr:nvCxnSpPr>
          <xdr:cNvPr id="333" name="Straight Connector 199"/>
          <xdr:cNvCxnSpPr/>
        </xdr:nvCxnSpPr>
        <xdr:spPr>
          <a:xfrm>
            <a:off x="264240" y="8742600"/>
            <a:ext cx="567000" cy="360"/>
          </a:xfrm>
          <a:prstGeom prst="straightConnector1">
            <a:avLst/>
          </a:prstGeom>
          <a:ln w="28575">
            <a:solidFill>
              <a:srgbClr val="000000"/>
            </a:solidFill>
            <a:miter/>
          </a:ln>
        </xdr:spPr>
      </xdr:cxnSp>
      <xdr:sp>
        <xdr:nvSpPr>
          <xdr:cNvPr id="334" name="Rectangle 200" hidden="1"/>
          <xdr:cNvSpPr/>
        </xdr:nvSpPr>
        <xdr:spPr>
          <a:xfrm>
            <a:off x="292680" y="8505720"/>
            <a:ext cx="510120" cy="2426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35" name="Plus Sign 153" hidden="1"/>
          <xdr:cNvSpPr/>
        </xdr:nvSpPr>
        <xdr:spPr>
          <a:xfrm>
            <a:off x="414720" y="8752680"/>
            <a:ext cx="273960" cy="2044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36" name="Minus Sign 154" hidden="1"/>
          <xdr:cNvSpPr/>
        </xdr:nvSpPr>
        <xdr:spPr>
          <a:xfrm>
            <a:off x="402120" y="8953920"/>
            <a:ext cx="304560" cy="244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76</xdr:row>
      <xdr:rowOff>0</xdr:rowOff>
    </xdr:from>
    <xdr:to>
      <xdr:col>0</xdr:col>
      <xdr:colOff>830880</xdr:colOff>
      <xdr:row>86</xdr:row>
      <xdr:rowOff>199800</xdr:rowOff>
    </xdr:to>
    <xdr:grpSp>
      <xdr:nvGrpSpPr>
        <xdr:cNvPr id="337" name="AddRemoveBTN_EducWorkQ7_1"/>
        <xdr:cNvGrpSpPr/>
      </xdr:nvGrpSpPr>
      <xdr:grpSpPr>
        <a:xfrm>
          <a:off x="247320" y="9610560"/>
          <a:ext cx="583560" cy="657000"/>
          <a:chOff x="247320" y="9610560"/>
          <a:chExt cx="583560" cy="657000"/>
        </a:xfrm>
      </xdr:grpSpPr>
      <xdr:sp>
        <xdr:nvSpPr>
          <xdr:cNvPr id="338" name="Rounded Rectangle 19" hidden="1"/>
          <xdr:cNvSpPr/>
        </xdr:nvSpPr>
        <xdr:spPr>
          <a:xfrm>
            <a:off x="254520" y="9622440"/>
            <a:ext cx="571680" cy="611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39" name="Straight Connector 205"/>
          <xdr:cNvCxnSpPr/>
        </xdr:nvCxnSpPr>
        <xdr:spPr>
          <a:xfrm>
            <a:off x="247320" y="10055520"/>
            <a:ext cx="574560" cy="2880"/>
          </a:xfrm>
          <a:prstGeom prst="straightConnector1">
            <a:avLst/>
          </a:prstGeom>
          <a:ln w="28575">
            <a:solidFill>
              <a:srgbClr val="000000"/>
            </a:solidFill>
            <a:miter/>
          </a:ln>
        </xdr:spPr>
      </xdr:cxnSp>
      <xdr:cxnSp>
        <xdr:nvCxnSpPr>
          <xdr:cNvPr id="340" name="Straight Connector 206"/>
          <xdr:cNvCxnSpPr/>
        </xdr:nvCxnSpPr>
        <xdr:spPr>
          <a:xfrm>
            <a:off x="264240" y="9835200"/>
            <a:ext cx="567000" cy="360"/>
          </a:xfrm>
          <a:prstGeom prst="straightConnector1">
            <a:avLst/>
          </a:prstGeom>
          <a:ln w="28575">
            <a:solidFill>
              <a:srgbClr val="000000"/>
            </a:solidFill>
            <a:miter/>
          </a:ln>
        </xdr:spPr>
      </xdr:cxnSp>
      <xdr:sp>
        <xdr:nvSpPr>
          <xdr:cNvPr id="341" name="Rectangle 207" hidden="1"/>
          <xdr:cNvSpPr/>
        </xdr:nvSpPr>
        <xdr:spPr>
          <a:xfrm>
            <a:off x="292680" y="9610560"/>
            <a:ext cx="510120" cy="230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42" name="Plus Sign 153" hidden="1"/>
          <xdr:cNvSpPr/>
        </xdr:nvSpPr>
        <xdr:spPr>
          <a:xfrm>
            <a:off x="414720" y="9844920"/>
            <a:ext cx="273960" cy="1944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43" name="Minus Sign 154" hidden="1"/>
          <xdr:cNvSpPr/>
        </xdr:nvSpPr>
        <xdr:spPr>
          <a:xfrm>
            <a:off x="402120" y="10035720"/>
            <a:ext cx="304560" cy="231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85</xdr:row>
      <xdr:rowOff>19080</xdr:rowOff>
    </xdr:from>
    <xdr:to>
      <xdr:col>0</xdr:col>
      <xdr:colOff>830880</xdr:colOff>
      <xdr:row>94</xdr:row>
      <xdr:rowOff>75960</xdr:rowOff>
    </xdr:to>
    <xdr:grpSp>
      <xdr:nvGrpSpPr>
        <xdr:cNvPr id="344" name="AddRemoveBTN_EducWorkQ8_1"/>
        <xdr:cNvGrpSpPr/>
      </xdr:nvGrpSpPr>
      <xdr:grpSpPr>
        <a:xfrm>
          <a:off x="247320" y="9972720"/>
          <a:ext cx="583560" cy="657000"/>
          <a:chOff x="247320" y="9972720"/>
          <a:chExt cx="583560" cy="657000"/>
        </a:xfrm>
      </xdr:grpSpPr>
      <xdr:sp>
        <xdr:nvSpPr>
          <xdr:cNvPr id="345" name="Rounded Rectangle 19" hidden="1"/>
          <xdr:cNvSpPr/>
        </xdr:nvSpPr>
        <xdr:spPr>
          <a:xfrm>
            <a:off x="254520" y="9984600"/>
            <a:ext cx="571680" cy="611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46" name="Straight Connector 219"/>
          <xdr:cNvCxnSpPr/>
        </xdr:nvCxnSpPr>
        <xdr:spPr>
          <a:xfrm>
            <a:off x="247320" y="10417680"/>
            <a:ext cx="574560" cy="2880"/>
          </a:xfrm>
          <a:prstGeom prst="straightConnector1">
            <a:avLst/>
          </a:prstGeom>
          <a:ln w="28575">
            <a:solidFill>
              <a:srgbClr val="000000"/>
            </a:solidFill>
            <a:miter/>
          </a:ln>
        </xdr:spPr>
      </xdr:cxnSp>
      <xdr:cxnSp>
        <xdr:nvCxnSpPr>
          <xdr:cNvPr id="347" name="Straight Connector 220"/>
          <xdr:cNvCxnSpPr/>
        </xdr:nvCxnSpPr>
        <xdr:spPr>
          <a:xfrm>
            <a:off x="264240" y="10197360"/>
            <a:ext cx="567000" cy="360"/>
          </a:xfrm>
          <a:prstGeom prst="straightConnector1">
            <a:avLst/>
          </a:prstGeom>
          <a:ln w="28575">
            <a:solidFill>
              <a:srgbClr val="000000"/>
            </a:solidFill>
            <a:miter/>
          </a:ln>
        </xdr:spPr>
      </xdr:cxnSp>
      <xdr:sp>
        <xdr:nvSpPr>
          <xdr:cNvPr id="348" name="Rectangle 221" hidden="1"/>
          <xdr:cNvSpPr/>
        </xdr:nvSpPr>
        <xdr:spPr>
          <a:xfrm>
            <a:off x="292680" y="9972720"/>
            <a:ext cx="510120" cy="230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49" name="Plus Sign 153" hidden="1"/>
          <xdr:cNvSpPr/>
        </xdr:nvSpPr>
        <xdr:spPr>
          <a:xfrm>
            <a:off x="414720" y="10207080"/>
            <a:ext cx="273960" cy="1944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50" name="Minus Sign 154" hidden="1"/>
          <xdr:cNvSpPr/>
        </xdr:nvSpPr>
        <xdr:spPr>
          <a:xfrm>
            <a:off x="402120" y="10397880"/>
            <a:ext cx="304560" cy="231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94</xdr:row>
      <xdr:rowOff>0</xdr:rowOff>
    </xdr:from>
    <xdr:to>
      <xdr:col>0</xdr:col>
      <xdr:colOff>830880</xdr:colOff>
      <xdr:row>97</xdr:row>
      <xdr:rowOff>120600</xdr:rowOff>
    </xdr:to>
    <xdr:grpSp>
      <xdr:nvGrpSpPr>
        <xdr:cNvPr id="351" name="AddRemoveBTN_EducWorkQ9_1"/>
        <xdr:cNvGrpSpPr/>
      </xdr:nvGrpSpPr>
      <xdr:grpSpPr>
        <a:xfrm>
          <a:off x="247320" y="10553760"/>
          <a:ext cx="583560" cy="691920"/>
          <a:chOff x="247320" y="10553760"/>
          <a:chExt cx="583560" cy="691920"/>
        </a:xfrm>
      </xdr:grpSpPr>
      <xdr:sp>
        <xdr:nvSpPr>
          <xdr:cNvPr id="352" name="Rounded Rectangle 19" hidden="1"/>
          <xdr:cNvSpPr/>
        </xdr:nvSpPr>
        <xdr:spPr>
          <a:xfrm>
            <a:off x="254520" y="10566360"/>
            <a:ext cx="571680" cy="6440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53" name="Straight Connector 226"/>
          <xdr:cNvCxnSpPr/>
        </xdr:nvCxnSpPr>
        <xdr:spPr>
          <a:xfrm>
            <a:off x="247320" y="11022120"/>
            <a:ext cx="574560" cy="2880"/>
          </a:xfrm>
          <a:prstGeom prst="straightConnector1">
            <a:avLst/>
          </a:prstGeom>
          <a:ln w="28575">
            <a:solidFill>
              <a:srgbClr val="000000"/>
            </a:solidFill>
            <a:miter/>
          </a:ln>
        </xdr:spPr>
      </xdr:cxnSp>
      <xdr:cxnSp>
        <xdr:nvCxnSpPr>
          <xdr:cNvPr id="354" name="Straight Connector 227"/>
          <xdr:cNvCxnSpPr/>
        </xdr:nvCxnSpPr>
        <xdr:spPr>
          <a:xfrm>
            <a:off x="264240" y="10790280"/>
            <a:ext cx="567000" cy="360"/>
          </a:xfrm>
          <a:prstGeom prst="straightConnector1">
            <a:avLst/>
          </a:prstGeom>
          <a:ln w="28575">
            <a:solidFill>
              <a:srgbClr val="000000"/>
            </a:solidFill>
            <a:miter/>
          </a:ln>
        </xdr:spPr>
      </xdr:cxnSp>
      <xdr:sp>
        <xdr:nvSpPr>
          <xdr:cNvPr id="355" name="Rectangle 228" hidden="1"/>
          <xdr:cNvSpPr/>
        </xdr:nvSpPr>
        <xdr:spPr>
          <a:xfrm>
            <a:off x="292680" y="10553760"/>
            <a:ext cx="510120" cy="2426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56" name="Plus Sign 153" hidden="1"/>
          <xdr:cNvSpPr/>
        </xdr:nvSpPr>
        <xdr:spPr>
          <a:xfrm>
            <a:off x="414720" y="10800360"/>
            <a:ext cx="273960" cy="2044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57" name="Minus Sign 154" hidden="1"/>
          <xdr:cNvSpPr/>
        </xdr:nvSpPr>
        <xdr:spPr>
          <a:xfrm>
            <a:off x="402120" y="11001600"/>
            <a:ext cx="304560" cy="244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1244520</xdr:colOff>
      <xdr:row>0</xdr:row>
      <xdr:rowOff>133200</xdr:rowOff>
    </xdr:from>
    <xdr:to>
      <xdr:col>11</xdr:col>
      <xdr:colOff>558720</xdr:colOff>
      <xdr:row>11</xdr:row>
      <xdr:rowOff>104400</xdr:rowOff>
    </xdr:to>
    <xdr:grpSp>
      <xdr:nvGrpSpPr>
        <xdr:cNvPr id="358" name="NaviExpanded"/>
        <xdr:cNvGrpSpPr/>
      </xdr:nvGrpSpPr>
      <xdr:grpSpPr>
        <a:xfrm>
          <a:off x="2654280" y="133200"/>
          <a:ext cx="11421720" cy="2381040"/>
          <a:chOff x="2654280" y="133200"/>
          <a:chExt cx="11421720" cy="2381040"/>
        </a:xfrm>
      </xdr:grpSpPr>
      <xdr:grpSp>
        <xdr:nvGrpSpPr>
          <xdr:cNvPr id="359" name="Group 247"/>
          <xdr:cNvGrpSpPr/>
        </xdr:nvGrpSpPr>
        <xdr:grpSpPr>
          <a:xfrm>
            <a:off x="2654280" y="133200"/>
            <a:ext cx="11421720" cy="2213640"/>
            <a:chOff x="2654280" y="133200"/>
            <a:chExt cx="11421720" cy="2213640"/>
          </a:xfrm>
        </xdr:grpSpPr>
        <xdr:grpSp>
          <xdr:nvGrpSpPr>
            <xdr:cNvPr id="360" name="Group 254"/>
            <xdr:cNvGrpSpPr/>
          </xdr:nvGrpSpPr>
          <xdr:grpSpPr>
            <a:xfrm>
              <a:off x="2654280" y="133200"/>
              <a:ext cx="9845640" cy="1863720"/>
              <a:chOff x="2654280" y="133200"/>
              <a:chExt cx="9845640" cy="1863720"/>
            </a:xfrm>
          </xdr:grpSpPr>
          <xdr:grpSp>
            <xdr:nvGrpSpPr>
              <xdr:cNvPr id="361" name="Group 258"/>
              <xdr:cNvGrpSpPr/>
            </xdr:nvGrpSpPr>
            <xdr:grpSpPr>
              <a:xfrm>
                <a:off x="2656440" y="137880"/>
                <a:ext cx="3241800" cy="911160"/>
                <a:chOff x="2656440" y="137880"/>
                <a:chExt cx="3241800" cy="911160"/>
              </a:xfrm>
            </xdr:grpSpPr>
            <xdr:sp>
              <xdr:nvSpPr>
                <xdr:cNvPr id="362" name="Rectangle: Rounded Corners 275"/>
                <xdr:cNvSpPr/>
              </xdr:nvSpPr>
              <xdr:spPr>
                <a:xfrm>
                  <a:off x="2656440" y="137880"/>
                  <a:ext cx="324180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363" name="Chart 274"/>
                <xdr:cNvGraphicFramePr/>
              </xdr:nvGraphicFramePr>
              <xdr:xfrm>
                <a:off x="2676600" y="675360"/>
                <a:ext cx="3171600" cy="37368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64" name="Group 259"/>
              <xdr:cNvGrpSpPr/>
            </xdr:nvGrpSpPr>
            <xdr:grpSpPr>
              <a:xfrm>
                <a:off x="5949000" y="139320"/>
                <a:ext cx="3241800" cy="910800"/>
                <a:chOff x="5949000" y="139320"/>
                <a:chExt cx="3241800" cy="910800"/>
              </a:xfrm>
            </xdr:grpSpPr>
            <xdr:sp>
              <xdr:nvSpPr>
                <xdr:cNvPr id="365" name="Rectangle: Rounded Corners 272"/>
                <xdr:cNvSpPr/>
              </xdr:nvSpPr>
              <xdr:spPr>
                <a:xfrm>
                  <a:off x="5949000" y="139320"/>
                  <a:ext cx="3241800" cy="9014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aphicFrame>
              <xdr:nvGraphicFramePr>
                <xdr:cNvPr id="366" name="Chart 273"/>
                <xdr:cNvGraphicFramePr/>
              </xdr:nvGraphicFramePr>
              <xdr:xfrm>
                <a:off x="5969160" y="676440"/>
                <a:ext cx="3171600" cy="37368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67" name="Group 260"/>
              <xdr:cNvGrpSpPr/>
            </xdr:nvGrpSpPr>
            <xdr:grpSpPr>
              <a:xfrm>
                <a:off x="5943600" y="1080360"/>
                <a:ext cx="3241800" cy="911160"/>
                <a:chOff x="5943600" y="1080360"/>
                <a:chExt cx="3241800" cy="911160"/>
              </a:xfrm>
            </xdr:grpSpPr>
            <xdr:sp>
              <xdr:nvSpPr>
                <xdr:cNvPr id="368" name="Rectangle: Rounded Corners 271"/>
                <xdr:cNvSpPr/>
              </xdr:nvSpPr>
              <xdr:spPr>
                <a:xfrm>
                  <a:off x="5943600" y="1080360"/>
                  <a:ext cx="324180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369" name="Chart 270"/>
                <xdr:cNvGraphicFramePr/>
              </xdr:nvGraphicFramePr>
              <xdr:xfrm>
                <a:off x="5963760" y="1617840"/>
                <a:ext cx="3171600" cy="37368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370" name="Group 261"/>
              <xdr:cNvGrpSpPr/>
            </xdr:nvGrpSpPr>
            <xdr:grpSpPr>
              <a:xfrm>
                <a:off x="2654280" y="1085760"/>
                <a:ext cx="3241800" cy="911160"/>
                <a:chOff x="2654280" y="1085760"/>
                <a:chExt cx="3241800" cy="911160"/>
              </a:xfrm>
            </xdr:grpSpPr>
            <xdr:sp>
              <xdr:nvSpPr>
                <xdr:cNvPr id="371" name="Rectangle: Rounded Corners 269"/>
                <xdr:cNvSpPr/>
              </xdr:nvSpPr>
              <xdr:spPr>
                <a:xfrm>
                  <a:off x="2654280" y="1085760"/>
                  <a:ext cx="324180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372" name="Chart 268"/>
                <xdr:cNvGraphicFramePr/>
              </xdr:nvGraphicFramePr>
              <xdr:xfrm>
                <a:off x="2674440" y="1623240"/>
                <a:ext cx="3171600" cy="37368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373" name="Group 262"/>
              <xdr:cNvGrpSpPr/>
            </xdr:nvGrpSpPr>
            <xdr:grpSpPr>
              <a:xfrm>
                <a:off x="9240480" y="133200"/>
                <a:ext cx="3259440" cy="920880"/>
                <a:chOff x="9240480" y="133200"/>
                <a:chExt cx="3259440" cy="920880"/>
              </a:xfrm>
            </xdr:grpSpPr>
            <xdr:sp>
              <xdr:nvSpPr>
                <xdr:cNvPr id="374" name="Rectangle: Rounded Corners 267"/>
                <xdr:cNvSpPr/>
              </xdr:nvSpPr>
              <xdr:spPr>
                <a:xfrm>
                  <a:off x="9240480" y="133200"/>
                  <a:ext cx="32594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375" name="Chart 266"/>
                <xdr:cNvGraphicFramePr/>
              </xdr:nvGraphicFramePr>
              <xdr:xfrm>
                <a:off x="9260640" y="680400"/>
                <a:ext cx="3188520" cy="373680"/>
              </xdr:xfrm>
              <a:graphic>
                <a:graphicData uri="http://schemas.openxmlformats.org/drawingml/2006/chart">
                  <c:chart xmlns:c="http://schemas.openxmlformats.org/drawingml/2006/chart" xmlns:r="http://schemas.openxmlformats.org/officeDocument/2006/relationships" r:id="rId6"/>
                </a:graphicData>
              </a:graphic>
            </xdr:graphicFrame>
          </xdr:grpSp>
          <xdr:grpSp>
            <xdr:nvGrpSpPr>
              <xdr:cNvPr id="376" name="Group 263"/>
              <xdr:cNvGrpSpPr/>
            </xdr:nvGrpSpPr>
            <xdr:grpSpPr>
              <a:xfrm>
                <a:off x="9235440" y="1077120"/>
                <a:ext cx="3259800" cy="910800"/>
                <a:chOff x="9235440" y="1077120"/>
                <a:chExt cx="3259800" cy="910800"/>
              </a:xfrm>
            </xdr:grpSpPr>
            <xdr:graphicFrame>
              <xdr:nvGraphicFramePr>
                <xdr:cNvPr id="377" name="Chart 264"/>
                <xdr:cNvGraphicFramePr/>
              </xdr:nvGraphicFramePr>
              <xdr:xfrm>
                <a:off x="9255600" y="1614240"/>
                <a:ext cx="3189240" cy="373680"/>
              </xdr:xfrm>
              <a:graphic>
                <a:graphicData uri="http://schemas.openxmlformats.org/drawingml/2006/chart">
                  <c:chart xmlns:c="http://schemas.openxmlformats.org/drawingml/2006/chart" xmlns:r="http://schemas.openxmlformats.org/officeDocument/2006/relationships" r:id="rId7"/>
                </a:graphicData>
              </a:graphic>
            </xdr:graphicFrame>
            <xdr:sp>
              <xdr:nvSpPr>
                <xdr:cNvPr id="378" name="Rectangle: Rounded Corners 265"/>
                <xdr:cNvSpPr/>
              </xdr:nvSpPr>
              <xdr:spPr>
                <a:xfrm>
                  <a:off x="9235440" y="1077120"/>
                  <a:ext cx="325980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pSp>
        </xdr:grpSp>
        <xdr:grpSp>
          <xdr:nvGrpSpPr>
            <xdr:cNvPr id="379" name="Group 255"/>
            <xdr:cNvGrpSpPr/>
          </xdr:nvGrpSpPr>
          <xdr:grpSpPr>
            <a:xfrm>
              <a:off x="12722400" y="972720"/>
              <a:ext cx="1353600" cy="1374120"/>
              <a:chOff x="12722400" y="972720"/>
              <a:chExt cx="1353600" cy="1374120"/>
            </a:xfrm>
          </xdr:grpSpPr>
          <xdr:pic>
            <xdr:nvPicPr>
              <xdr:cNvPr id="380" name="Picture 256" descr=""/>
              <xdr:cNvPicPr/>
            </xdr:nvPicPr>
            <xdr:blipFill>
              <a:blip r:embed="rId8"/>
              <a:stretch/>
            </xdr:blipFill>
            <xdr:spPr>
              <a:xfrm>
                <a:off x="13083480" y="1531440"/>
                <a:ext cx="605880" cy="649080"/>
              </a:xfrm>
              <a:prstGeom prst="rect">
                <a:avLst/>
              </a:prstGeom>
              <a:ln w="0">
                <a:noFill/>
              </a:ln>
            </xdr:spPr>
          </xdr:pic>
          <xdr:sp>
            <xdr:nvSpPr>
              <xdr:cNvPr id="381" name="Rectangle: Rounded Corners 257"/>
              <xdr:cNvSpPr/>
            </xdr:nvSpPr>
            <xdr:spPr>
              <a:xfrm>
                <a:off x="12722400" y="972720"/>
                <a:ext cx="1353600" cy="13741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382" name="Group 248"/>
          <xdr:cNvGrpSpPr/>
        </xdr:nvGrpSpPr>
        <xdr:grpSpPr>
          <a:xfrm>
            <a:off x="2654280" y="2047320"/>
            <a:ext cx="9836640" cy="466920"/>
            <a:chOff x="2654280" y="2047320"/>
            <a:chExt cx="9836640" cy="466920"/>
          </a:xfrm>
        </xdr:grpSpPr>
        <xdr:graphicFrame>
          <xdr:nvGraphicFramePr>
            <xdr:cNvPr id="383" name="Chart 249"/>
            <xdr:cNvGraphicFramePr/>
          </xdr:nvGraphicFramePr>
          <xdr:xfrm>
            <a:off x="4875120" y="2088000"/>
            <a:ext cx="6423120" cy="373680"/>
          </xdr:xfrm>
          <a:graphic>
            <a:graphicData uri="http://schemas.openxmlformats.org/drawingml/2006/chart">
              <c:chart xmlns:c="http://schemas.openxmlformats.org/drawingml/2006/chart" xmlns:r="http://schemas.openxmlformats.org/officeDocument/2006/relationships" r:id="rId9"/>
            </a:graphicData>
          </a:graphic>
        </xdr:graphicFrame>
        <xdr:sp>
          <xdr:nvSpPr>
            <xdr:cNvPr id="384" name="Rectangle 250"/>
            <xdr:cNvSpPr/>
          </xdr:nvSpPr>
          <xdr:spPr>
            <a:xfrm>
              <a:off x="11117520" y="2070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385" name="Group 251"/>
            <xdr:cNvGrpSpPr/>
          </xdr:nvGrpSpPr>
          <xdr:grpSpPr>
            <a:xfrm>
              <a:off x="2654280" y="2047320"/>
              <a:ext cx="9836640" cy="466920"/>
              <a:chOff x="2654280" y="2047320"/>
              <a:chExt cx="9836640" cy="466920"/>
            </a:xfrm>
          </xdr:grpSpPr>
          <xdr:sp>
            <xdr:nvSpPr>
              <xdr:cNvPr id="386" name="Rectangle: Rounded Corners 252"/>
              <xdr:cNvSpPr/>
            </xdr:nvSpPr>
            <xdr:spPr>
              <a:xfrm>
                <a:off x="2654280" y="2048040"/>
                <a:ext cx="9836640" cy="4658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387" name="Straight Connector 253"/>
              <xdr:cNvCxnSpPr/>
            </xdr:nvCxnSpPr>
            <xdr:spPr>
              <a:xfrm flipH="1">
                <a:off x="11115720" y="2047320"/>
                <a:ext cx="1080" cy="467280"/>
              </a:xfrm>
              <a:prstGeom prst="straightConnector1">
                <a:avLst/>
              </a:prstGeom>
              <a:ln w="12700">
                <a:solidFill>
                  <a:srgbClr val="000000"/>
                </a:solidFill>
                <a:miter/>
              </a:ln>
            </xdr:spPr>
          </xdr:cxnSp>
        </xdr:grpSp>
      </xdr:grpSp>
    </xdr:grpSp>
    <xdr:clientData/>
  </xdr:twoCellAnchor>
  <xdr:twoCellAnchor editAs="absolute">
    <xdr:from>
      <xdr:col>0</xdr:col>
      <xdr:colOff>247320</xdr:colOff>
      <xdr:row>67</xdr:row>
      <xdr:rowOff>9360</xdr:rowOff>
    </xdr:from>
    <xdr:to>
      <xdr:col>0</xdr:col>
      <xdr:colOff>830880</xdr:colOff>
      <xdr:row>68</xdr:row>
      <xdr:rowOff>571320</xdr:rowOff>
    </xdr:to>
    <xdr:grpSp>
      <xdr:nvGrpSpPr>
        <xdr:cNvPr id="388" name="AddRemoveBTN_EducWorkQ6_1"/>
        <xdr:cNvGrpSpPr/>
      </xdr:nvGrpSpPr>
      <xdr:grpSpPr>
        <a:xfrm>
          <a:off x="247320" y="8848440"/>
          <a:ext cx="583560" cy="676440"/>
          <a:chOff x="247320" y="8848440"/>
          <a:chExt cx="583560" cy="676440"/>
        </a:xfrm>
      </xdr:grpSpPr>
      <xdr:sp>
        <xdr:nvSpPr>
          <xdr:cNvPr id="389" name="Rounded Rectangle 19" hidden="1"/>
          <xdr:cNvSpPr/>
        </xdr:nvSpPr>
        <xdr:spPr>
          <a:xfrm>
            <a:off x="254520" y="886104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90" name="Straight Connector 66"/>
          <xdr:cNvCxnSpPr/>
        </xdr:nvCxnSpPr>
        <xdr:spPr>
          <a:xfrm>
            <a:off x="247320" y="9306360"/>
            <a:ext cx="574560" cy="2880"/>
          </a:xfrm>
          <a:prstGeom prst="straightConnector1">
            <a:avLst/>
          </a:prstGeom>
          <a:ln w="28575">
            <a:solidFill>
              <a:srgbClr val="000000"/>
            </a:solidFill>
            <a:miter/>
          </a:ln>
        </xdr:spPr>
      </xdr:cxnSp>
      <xdr:cxnSp>
        <xdr:nvCxnSpPr>
          <xdr:cNvPr id="391" name="Straight Connector 67"/>
          <xdr:cNvCxnSpPr/>
        </xdr:nvCxnSpPr>
        <xdr:spPr>
          <a:xfrm>
            <a:off x="264240" y="9079920"/>
            <a:ext cx="567000" cy="360"/>
          </a:xfrm>
          <a:prstGeom prst="straightConnector1">
            <a:avLst/>
          </a:prstGeom>
          <a:ln w="28575">
            <a:solidFill>
              <a:srgbClr val="000000"/>
            </a:solidFill>
            <a:miter/>
          </a:ln>
        </xdr:spPr>
      </xdr:cxnSp>
      <xdr:sp>
        <xdr:nvSpPr>
          <xdr:cNvPr id="392" name="Rectangle 68" hidden="1"/>
          <xdr:cNvSpPr/>
        </xdr:nvSpPr>
        <xdr:spPr>
          <a:xfrm>
            <a:off x="292680" y="88484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393" name="Plus Sign 153" hidden="1"/>
          <xdr:cNvSpPr/>
        </xdr:nvSpPr>
        <xdr:spPr>
          <a:xfrm>
            <a:off x="414720" y="90896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394" name="Minus Sign 154" hidden="1"/>
          <xdr:cNvSpPr/>
        </xdr:nvSpPr>
        <xdr:spPr>
          <a:xfrm>
            <a:off x="402120" y="92862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266760</xdr:colOff>
      <xdr:row>1</xdr:row>
      <xdr:rowOff>57240</xdr:rowOff>
    </xdr:from>
    <xdr:to>
      <xdr:col>5</xdr:col>
      <xdr:colOff>1023840</xdr:colOff>
      <xdr:row>4</xdr:row>
      <xdr:rowOff>27720</xdr:rowOff>
    </xdr:to>
    <xdr:pic>
      <xdr:nvPicPr>
        <xdr:cNvPr id="395" name="Picture 106" descr=""/>
        <xdr:cNvPicPr/>
      </xdr:nvPicPr>
      <xdr:blipFill>
        <a:blip r:embed="rId10"/>
        <a:stretch/>
      </xdr:blipFill>
      <xdr:spPr>
        <a:xfrm>
          <a:off x="266760" y="276480"/>
          <a:ext cx="2166840" cy="627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12</xdr:row>
      <xdr:rowOff>0</xdr:rowOff>
    </xdr:from>
    <xdr:to>
      <xdr:col>0</xdr:col>
      <xdr:colOff>837360</xdr:colOff>
      <xdr:row>15</xdr:row>
      <xdr:rowOff>159840</xdr:rowOff>
    </xdr:to>
    <xdr:grpSp>
      <xdr:nvGrpSpPr>
        <xdr:cNvPr id="396" name="AddRemoveBTN_PersonalInfoQ2_1"/>
        <xdr:cNvGrpSpPr/>
      </xdr:nvGrpSpPr>
      <xdr:grpSpPr>
        <a:xfrm>
          <a:off x="253800" y="2629080"/>
          <a:ext cx="583560" cy="721800"/>
          <a:chOff x="253800" y="2629080"/>
          <a:chExt cx="583560" cy="721800"/>
        </a:xfrm>
      </xdr:grpSpPr>
      <xdr:sp>
        <xdr:nvSpPr>
          <xdr:cNvPr id="397" name="Rounded Rectangle 19" hidden="1"/>
          <xdr:cNvSpPr/>
        </xdr:nvSpPr>
        <xdr:spPr>
          <a:xfrm>
            <a:off x="260640" y="2642400"/>
            <a:ext cx="571680" cy="671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398" name="Straight Connector 3"/>
          <xdr:cNvCxnSpPr/>
        </xdr:nvCxnSpPr>
        <xdr:spPr>
          <a:xfrm>
            <a:off x="253800" y="3117960"/>
            <a:ext cx="574560" cy="2880"/>
          </a:xfrm>
          <a:prstGeom prst="straightConnector1">
            <a:avLst/>
          </a:prstGeom>
          <a:ln w="28575">
            <a:solidFill>
              <a:srgbClr val="000000"/>
            </a:solidFill>
            <a:miter/>
          </a:ln>
        </xdr:spPr>
      </xdr:cxnSp>
      <xdr:cxnSp>
        <xdr:nvCxnSpPr>
          <xdr:cNvPr id="399" name="Straight Connector 4"/>
          <xdr:cNvCxnSpPr/>
        </xdr:nvCxnSpPr>
        <xdr:spPr>
          <a:xfrm>
            <a:off x="270360" y="2875680"/>
            <a:ext cx="567360" cy="360"/>
          </a:xfrm>
          <a:prstGeom prst="straightConnector1">
            <a:avLst/>
          </a:prstGeom>
          <a:ln w="28575">
            <a:solidFill>
              <a:srgbClr val="000000"/>
            </a:solidFill>
            <a:miter/>
          </a:ln>
        </xdr:spPr>
      </xdr:cxnSp>
      <xdr:sp>
        <xdr:nvSpPr>
          <xdr:cNvPr id="400" name="Rectangle 5" hidden="1"/>
          <xdr:cNvSpPr/>
        </xdr:nvSpPr>
        <xdr:spPr>
          <a:xfrm>
            <a:off x="298800" y="2629080"/>
            <a:ext cx="510120" cy="253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01" name="Plus Sign 153" hidden="1"/>
          <xdr:cNvSpPr/>
        </xdr:nvSpPr>
        <xdr:spPr>
          <a:xfrm>
            <a:off x="420840" y="2886480"/>
            <a:ext cx="273960" cy="2134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02" name="Minus Sign 154" hidden="1"/>
          <xdr:cNvSpPr/>
        </xdr:nvSpPr>
        <xdr:spPr>
          <a:xfrm>
            <a:off x="408240" y="3096360"/>
            <a:ext cx="304560" cy="254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170640</xdr:rowOff>
    </xdr:to>
    <xdr:grpSp>
      <xdr:nvGrpSpPr>
        <xdr:cNvPr id="403" name="AddRemoveBTN_PersonalInfoQ9_1"/>
        <xdr:cNvGrpSpPr/>
      </xdr:nvGrpSpPr>
      <xdr:grpSpPr>
        <a:xfrm>
          <a:off x="253800" y="2629080"/>
          <a:ext cx="583560" cy="732600"/>
          <a:chOff x="253800" y="2629080"/>
          <a:chExt cx="583560" cy="732600"/>
        </a:xfrm>
      </xdr:grpSpPr>
      <xdr:sp>
        <xdr:nvSpPr>
          <xdr:cNvPr id="404" name="Rounded Rectangle 19" hidden="1"/>
          <xdr:cNvSpPr/>
        </xdr:nvSpPr>
        <xdr:spPr>
          <a:xfrm>
            <a:off x="260640" y="2642400"/>
            <a:ext cx="571680" cy="681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05" name="Straight Connector 10"/>
          <xdr:cNvCxnSpPr/>
        </xdr:nvCxnSpPr>
        <xdr:spPr>
          <a:xfrm>
            <a:off x="253800" y="3125160"/>
            <a:ext cx="574560" cy="3240"/>
          </a:xfrm>
          <a:prstGeom prst="straightConnector1">
            <a:avLst/>
          </a:prstGeom>
          <a:ln w="28575">
            <a:solidFill>
              <a:srgbClr val="000000"/>
            </a:solidFill>
            <a:miter/>
          </a:ln>
        </xdr:spPr>
      </xdr:cxnSp>
      <xdr:cxnSp>
        <xdr:nvCxnSpPr>
          <xdr:cNvPr id="406" name="Straight Connector 11"/>
          <xdr:cNvCxnSpPr/>
        </xdr:nvCxnSpPr>
        <xdr:spPr>
          <a:xfrm>
            <a:off x="270360" y="2879640"/>
            <a:ext cx="567360" cy="360"/>
          </a:xfrm>
          <a:prstGeom prst="straightConnector1">
            <a:avLst/>
          </a:prstGeom>
          <a:ln w="28575">
            <a:solidFill>
              <a:srgbClr val="000000"/>
            </a:solidFill>
            <a:miter/>
          </a:ln>
        </xdr:spPr>
      </xdr:cxnSp>
      <xdr:sp>
        <xdr:nvSpPr>
          <xdr:cNvPr id="407" name="Rectangle 12" hidden="1"/>
          <xdr:cNvSpPr/>
        </xdr:nvSpPr>
        <xdr:spPr>
          <a:xfrm>
            <a:off x="298800" y="2629080"/>
            <a:ext cx="510120" cy="257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08" name="Plus Sign 160" hidden="1"/>
          <xdr:cNvSpPr/>
        </xdr:nvSpPr>
        <xdr:spPr>
          <a:xfrm>
            <a:off x="420840" y="2890440"/>
            <a:ext cx="273960" cy="216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09" name="Minus Sign 161" hidden="1"/>
          <xdr:cNvSpPr/>
        </xdr:nvSpPr>
        <xdr:spPr>
          <a:xfrm>
            <a:off x="408240" y="3103200"/>
            <a:ext cx="304560" cy="258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180720</xdr:rowOff>
    </xdr:to>
    <xdr:grpSp>
      <xdr:nvGrpSpPr>
        <xdr:cNvPr id="410" name="AddRemoveBTN_PersonalInfoQ11_1"/>
        <xdr:cNvGrpSpPr/>
      </xdr:nvGrpSpPr>
      <xdr:grpSpPr>
        <a:xfrm>
          <a:off x="253800" y="2629080"/>
          <a:ext cx="583560" cy="742680"/>
          <a:chOff x="253800" y="2629080"/>
          <a:chExt cx="583560" cy="742680"/>
        </a:xfrm>
      </xdr:grpSpPr>
      <xdr:sp>
        <xdr:nvSpPr>
          <xdr:cNvPr id="411" name="Rounded Rectangle 19" hidden="1"/>
          <xdr:cNvSpPr/>
        </xdr:nvSpPr>
        <xdr:spPr>
          <a:xfrm>
            <a:off x="260640" y="2642760"/>
            <a:ext cx="571680" cy="690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12" name="Straight Connector 17"/>
          <xdr:cNvCxnSpPr/>
        </xdr:nvCxnSpPr>
        <xdr:spPr>
          <a:xfrm>
            <a:off x="253800" y="3132000"/>
            <a:ext cx="574560" cy="2880"/>
          </a:xfrm>
          <a:prstGeom prst="straightConnector1">
            <a:avLst/>
          </a:prstGeom>
          <a:ln w="28575">
            <a:solidFill>
              <a:srgbClr val="000000"/>
            </a:solidFill>
            <a:miter/>
          </a:ln>
        </xdr:spPr>
      </xdr:cxnSp>
      <xdr:cxnSp>
        <xdr:nvCxnSpPr>
          <xdr:cNvPr id="413" name="Straight Connector 18"/>
          <xdr:cNvCxnSpPr/>
        </xdr:nvCxnSpPr>
        <xdr:spPr>
          <a:xfrm>
            <a:off x="270360" y="2882880"/>
            <a:ext cx="567360" cy="360"/>
          </a:xfrm>
          <a:prstGeom prst="straightConnector1">
            <a:avLst/>
          </a:prstGeom>
          <a:ln w="28575">
            <a:solidFill>
              <a:srgbClr val="000000"/>
            </a:solidFill>
            <a:miter/>
          </a:ln>
        </xdr:spPr>
      </xdr:cxnSp>
      <xdr:sp>
        <xdr:nvSpPr>
          <xdr:cNvPr id="414" name="Rectangle 19" hidden="1"/>
          <xdr:cNvSpPr/>
        </xdr:nvSpPr>
        <xdr:spPr>
          <a:xfrm>
            <a:off x="298800" y="2629080"/>
            <a:ext cx="510120" cy="260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415" name="Plus Sign 167" hidden="1"/>
          <xdr:cNvSpPr/>
        </xdr:nvSpPr>
        <xdr:spPr>
          <a:xfrm>
            <a:off x="420840" y="2893680"/>
            <a:ext cx="273960" cy="219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16" name="Minus Sign 168" hidden="1"/>
          <xdr:cNvSpPr/>
        </xdr:nvSpPr>
        <xdr:spPr>
          <a:xfrm>
            <a:off x="408240" y="3109680"/>
            <a:ext cx="304560" cy="262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163800</xdr:rowOff>
    </xdr:to>
    <xdr:grpSp>
      <xdr:nvGrpSpPr>
        <xdr:cNvPr id="417" name="AddRemoveBTN_PersonalInfoQ12_1"/>
        <xdr:cNvGrpSpPr/>
      </xdr:nvGrpSpPr>
      <xdr:grpSpPr>
        <a:xfrm>
          <a:off x="253800" y="2629080"/>
          <a:ext cx="583560" cy="725760"/>
          <a:chOff x="253800" y="2629080"/>
          <a:chExt cx="583560" cy="725760"/>
        </a:xfrm>
      </xdr:grpSpPr>
      <xdr:sp>
        <xdr:nvSpPr>
          <xdr:cNvPr id="418" name="Rounded Rectangle 19" hidden="1"/>
          <xdr:cNvSpPr/>
        </xdr:nvSpPr>
        <xdr:spPr>
          <a:xfrm>
            <a:off x="260640" y="2642400"/>
            <a:ext cx="571680" cy="6753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19" name="Straight Connector 24"/>
          <xdr:cNvCxnSpPr/>
        </xdr:nvCxnSpPr>
        <xdr:spPr>
          <a:xfrm>
            <a:off x="253800" y="3120480"/>
            <a:ext cx="574560" cy="2880"/>
          </a:xfrm>
          <a:prstGeom prst="straightConnector1">
            <a:avLst/>
          </a:prstGeom>
          <a:ln w="28575">
            <a:solidFill>
              <a:srgbClr val="000000"/>
            </a:solidFill>
            <a:miter/>
          </a:ln>
        </xdr:spPr>
      </xdr:cxnSp>
      <xdr:cxnSp>
        <xdr:nvCxnSpPr>
          <xdr:cNvPr id="420" name="Straight Connector 25"/>
          <xdr:cNvCxnSpPr/>
        </xdr:nvCxnSpPr>
        <xdr:spPr>
          <a:xfrm>
            <a:off x="270360" y="2877120"/>
            <a:ext cx="567360" cy="360"/>
          </a:xfrm>
          <a:prstGeom prst="straightConnector1">
            <a:avLst/>
          </a:prstGeom>
          <a:ln w="28575">
            <a:solidFill>
              <a:srgbClr val="000000"/>
            </a:solidFill>
            <a:miter/>
          </a:ln>
        </xdr:spPr>
      </xdr:cxnSp>
      <xdr:sp>
        <xdr:nvSpPr>
          <xdr:cNvPr id="421" name="Rectangle 26" hidden="1"/>
          <xdr:cNvSpPr/>
        </xdr:nvSpPr>
        <xdr:spPr>
          <a:xfrm>
            <a:off x="298800" y="2629080"/>
            <a:ext cx="510120" cy="2545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22" name="Plus Sign 174" hidden="1"/>
          <xdr:cNvSpPr/>
        </xdr:nvSpPr>
        <xdr:spPr>
          <a:xfrm>
            <a:off x="420840" y="2887920"/>
            <a:ext cx="273960" cy="2145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23" name="Minus Sign 175" hidden="1"/>
          <xdr:cNvSpPr/>
        </xdr:nvSpPr>
        <xdr:spPr>
          <a:xfrm>
            <a:off x="408240" y="3098880"/>
            <a:ext cx="304560" cy="2559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15</xdr:row>
      <xdr:rowOff>173880</xdr:rowOff>
    </xdr:to>
    <xdr:grpSp>
      <xdr:nvGrpSpPr>
        <xdr:cNvPr id="424" name="AddRemoveBTN_PersonalInfoQ13_1"/>
        <xdr:cNvGrpSpPr/>
      </xdr:nvGrpSpPr>
      <xdr:grpSpPr>
        <a:xfrm>
          <a:off x="253800" y="2629080"/>
          <a:ext cx="582840" cy="735840"/>
          <a:chOff x="253800" y="2629080"/>
          <a:chExt cx="582840" cy="735840"/>
        </a:xfrm>
      </xdr:grpSpPr>
      <xdr:sp>
        <xdr:nvSpPr>
          <xdr:cNvPr id="425" name="Rounded Rectangle 19" hidden="1"/>
          <xdr:cNvSpPr/>
        </xdr:nvSpPr>
        <xdr:spPr>
          <a:xfrm>
            <a:off x="260640" y="2642760"/>
            <a:ext cx="570960" cy="685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26" name="Straight Connector 31"/>
          <xdr:cNvCxnSpPr/>
        </xdr:nvCxnSpPr>
        <xdr:spPr>
          <a:xfrm>
            <a:off x="253800" y="3127320"/>
            <a:ext cx="573840" cy="3240"/>
          </a:xfrm>
          <a:prstGeom prst="straightConnector1">
            <a:avLst/>
          </a:prstGeom>
          <a:ln w="28575">
            <a:solidFill>
              <a:srgbClr val="000000"/>
            </a:solidFill>
            <a:miter/>
          </a:ln>
        </xdr:spPr>
      </xdr:cxnSp>
      <xdr:cxnSp>
        <xdr:nvCxnSpPr>
          <xdr:cNvPr id="427" name="Straight Connector 32"/>
          <xdr:cNvCxnSpPr/>
        </xdr:nvCxnSpPr>
        <xdr:spPr>
          <a:xfrm>
            <a:off x="270360" y="2880720"/>
            <a:ext cx="566640" cy="360"/>
          </a:xfrm>
          <a:prstGeom prst="straightConnector1">
            <a:avLst/>
          </a:prstGeom>
          <a:ln w="28575">
            <a:solidFill>
              <a:srgbClr val="000000"/>
            </a:solidFill>
            <a:miter/>
          </a:ln>
        </xdr:spPr>
      </xdr:cxnSp>
      <xdr:sp>
        <xdr:nvSpPr>
          <xdr:cNvPr id="428" name="Rectangle 33" hidden="1"/>
          <xdr:cNvSpPr/>
        </xdr:nvSpPr>
        <xdr:spPr>
          <a:xfrm>
            <a:off x="298800" y="2629080"/>
            <a:ext cx="509760" cy="2581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29" name="Plus Sign 181" hidden="1"/>
          <xdr:cNvSpPr/>
        </xdr:nvSpPr>
        <xdr:spPr>
          <a:xfrm>
            <a:off x="420840" y="2891520"/>
            <a:ext cx="273600" cy="217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30" name="Minus Sign 182" hidden="1"/>
          <xdr:cNvSpPr/>
        </xdr:nvSpPr>
        <xdr:spPr>
          <a:xfrm>
            <a:off x="408240" y="3105360"/>
            <a:ext cx="304200" cy="259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12</xdr:row>
      <xdr:rowOff>0</xdr:rowOff>
    </xdr:from>
    <xdr:to>
      <xdr:col>0</xdr:col>
      <xdr:colOff>838080</xdr:colOff>
      <xdr:row>15</xdr:row>
      <xdr:rowOff>173520</xdr:rowOff>
    </xdr:to>
    <xdr:grpSp>
      <xdr:nvGrpSpPr>
        <xdr:cNvPr id="431" name="AddRemoveBTN_PersonalInfoQ13_2"/>
        <xdr:cNvGrpSpPr/>
      </xdr:nvGrpSpPr>
      <xdr:grpSpPr>
        <a:xfrm>
          <a:off x="254520" y="2629080"/>
          <a:ext cx="583560" cy="735480"/>
          <a:chOff x="254520" y="2629080"/>
          <a:chExt cx="583560" cy="735480"/>
        </a:xfrm>
      </xdr:grpSpPr>
      <xdr:sp>
        <xdr:nvSpPr>
          <xdr:cNvPr id="432" name="Rounded Rectangle 19" hidden="1"/>
          <xdr:cNvSpPr/>
        </xdr:nvSpPr>
        <xdr:spPr>
          <a:xfrm>
            <a:off x="261360" y="2642400"/>
            <a:ext cx="571680" cy="684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33" name="Straight Connector 38"/>
          <xdr:cNvCxnSpPr/>
        </xdr:nvCxnSpPr>
        <xdr:spPr>
          <a:xfrm>
            <a:off x="254520" y="3127320"/>
            <a:ext cx="574560" cy="2880"/>
          </a:xfrm>
          <a:prstGeom prst="straightConnector1">
            <a:avLst/>
          </a:prstGeom>
          <a:ln w="28575">
            <a:solidFill>
              <a:srgbClr val="000000"/>
            </a:solidFill>
            <a:miter/>
          </a:ln>
        </xdr:spPr>
      </xdr:cxnSp>
      <xdr:cxnSp>
        <xdr:nvCxnSpPr>
          <xdr:cNvPr id="434" name="Straight Connector 39"/>
          <xdr:cNvCxnSpPr/>
        </xdr:nvCxnSpPr>
        <xdr:spPr>
          <a:xfrm>
            <a:off x="271080" y="2880720"/>
            <a:ext cx="567360" cy="360"/>
          </a:xfrm>
          <a:prstGeom prst="straightConnector1">
            <a:avLst/>
          </a:prstGeom>
          <a:ln w="28575">
            <a:solidFill>
              <a:srgbClr val="000000"/>
            </a:solidFill>
            <a:miter/>
          </a:ln>
        </xdr:spPr>
      </xdr:cxnSp>
      <xdr:sp>
        <xdr:nvSpPr>
          <xdr:cNvPr id="435" name="Rectangle 40" hidden="1"/>
          <xdr:cNvSpPr/>
        </xdr:nvSpPr>
        <xdr:spPr>
          <a:xfrm>
            <a:off x="299520" y="2629080"/>
            <a:ext cx="510120" cy="257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436" name="Plus Sign 188" hidden="1"/>
          <xdr:cNvSpPr/>
        </xdr:nvSpPr>
        <xdr:spPr>
          <a:xfrm>
            <a:off x="421560" y="2891520"/>
            <a:ext cx="273960" cy="217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37" name="Minus Sign 189" hidden="1"/>
          <xdr:cNvSpPr/>
        </xdr:nvSpPr>
        <xdr:spPr>
          <a:xfrm>
            <a:off x="408960" y="3105000"/>
            <a:ext cx="304560" cy="259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150120</xdr:rowOff>
    </xdr:to>
    <xdr:grpSp>
      <xdr:nvGrpSpPr>
        <xdr:cNvPr id="438" name="AddRemoveBTN_PersonalInfoQ14_1"/>
        <xdr:cNvGrpSpPr/>
      </xdr:nvGrpSpPr>
      <xdr:grpSpPr>
        <a:xfrm>
          <a:off x="253800" y="2629080"/>
          <a:ext cx="583560" cy="712080"/>
          <a:chOff x="253800" y="2629080"/>
          <a:chExt cx="583560" cy="712080"/>
        </a:xfrm>
      </xdr:grpSpPr>
      <xdr:sp>
        <xdr:nvSpPr>
          <xdr:cNvPr id="439" name="Rounded Rectangle 19" hidden="1"/>
          <xdr:cNvSpPr/>
        </xdr:nvSpPr>
        <xdr:spPr>
          <a:xfrm>
            <a:off x="260640" y="2642040"/>
            <a:ext cx="571680" cy="662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40" name="Straight Connector 45"/>
          <xdr:cNvCxnSpPr/>
        </xdr:nvCxnSpPr>
        <xdr:spPr>
          <a:xfrm>
            <a:off x="253800" y="3111120"/>
            <a:ext cx="574560" cy="2880"/>
          </a:xfrm>
          <a:prstGeom prst="straightConnector1">
            <a:avLst/>
          </a:prstGeom>
          <a:ln w="28575">
            <a:solidFill>
              <a:srgbClr val="000000"/>
            </a:solidFill>
            <a:miter/>
          </a:ln>
        </xdr:spPr>
      </xdr:cxnSp>
      <xdr:cxnSp>
        <xdr:nvCxnSpPr>
          <xdr:cNvPr id="441" name="Straight Connector 46"/>
          <xdr:cNvCxnSpPr/>
        </xdr:nvCxnSpPr>
        <xdr:spPr>
          <a:xfrm>
            <a:off x="270360" y="2872440"/>
            <a:ext cx="567360" cy="360"/>
          </a:xfrm>
          <a:prstGeom prst="straightConnector1">
            <a:avLst/>
          </a:prstGeom>
          <a:ln w="28575">
            <a:solidFill>
              <a:srgbClr val="000000"/>
            </a:solidFill>
            <a:miter/>
          </a:ln>
        </xdr:spPr>
      </xdr:cxnSp>
      <xdr:sp>
        <xdr:nvSpPr>
          <xdr:cNvPr id="442" name="Rectangle 47" hidden="1"/>
          <xdr:cNvSpPr/>
        </xdr:nvSpPr>
        <xdr:spPr>
          <a:xfrm>
            <a:off x="298800" y="26290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43" name="Plus Sign 195" hidden="1"/>
          <xdr:cNvSpPr/>
        </xdr:nvSpPr>
        <xdr:spPr>
          <a:xfrm>
            <a:off x="420840" y="2882880"/>
            <a:ext cx="273960" cy="210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44" name="Minus Sign 196" hidden="1"/>
          <xdr:cNvSpPr/>
        </xdr:nvSpPr>
        <xdr:spPr>
          <a:xfrm>
            <a:off x="408240" y="3089880"/>
            <a:ext cx="304560" cy="251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181080</xdr:rowOff>
    </xdr:to>
    <xdr:grpSp>
      <xdr:nvGrpSpPr>
        <xdr:cNvPr id="445" name="AddRemoveBTN_PersonalInfoQ15_1"/>
        <xdr:cNvGrpSpPr/>
      </xdr:nvGrpSpPr>
      <xdr:grpSpPr>
        <a:xfrm>
          <a:off x="253800" y="2629080"/>
          <a:ext cx="583560" cy="743040"/>
          <a:chOff x="253800" y="2629080"/>
          <a:chExt cx="583560" cy="743040"/>
        </a:xfrm>
      </xdr:grpSpPr>
      <xdr:sp>
        <xdr:nvSpPr>
          <xdr:cNvPr id="446" name="Rounded Rectangle 19" hidden="1"/>
          <xdr:cNvSpPr/>
        </xdr:nvSpPr>
        <xdr:spPr>
          <a:xfrm>
            <a:off x="260640" y="2642760"/>
            <a:ext cx="571680" cy="691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47" name="Straight Connector 52"/>
          <xdr:cNvCxnSpPr/>
        </xdr:nvCxnSpPr>
        <xdr:spPr>
          <a:xfrm>
            <a:off x="253800" y="3132360"/>
            <a:ext cx="574560" cy="2880"/>
          </a:xfrm>
          <a:prstGeom prst="straightConnector1">
            <a:avLst/>
          </a:prstGeom>
          <a:ln w="28575">
            <a:solidFill>
              <a:srgbClr val="000000"/>
            </a:solidFill>
            <a:miter/>
          </a:ln>
        </xdr:spPr>
      </xdr:cxnSp>
      <xdr:cxnSp>
        <xdr:nvCxnSpPr>
          <xdr:cNvPr id="448" name="Straight Connector 53"/>
          <xdr:cNvCxnSpPr/>
        </xdr:nvCxnSpPr>
        <xdr:spPr>
          <a:xfrm>
            <a:off x="270360" y="2883240"/>
            <a:ext cx="567360" cy="360"/>
          </a:xfrm>
          <a:prstGeom prst="straightConnector1">
            <a:avLst/>
          </a:prstGeom>
          <a:ln w="28575">
            <a:solidFill>
              <a:srgbClr val="000000"/>
            </a:solidFill>
            <a:miter/>
          </a:ln>
        </xdr:spPr>
      </xdr:cxnSp>
      <xdr:sp>
        <xdr:nvSpPr>
          <xdr:cNvPr id="449" name="Rectangle 54" hidden="1"/>
          <xdr:cNvSpPr/>
        </xdr:nvSpPr>
        <xdr:spPr>
          <a:xfrm>
            <a:off x="298800" y="2629080"/>
            <a:ext cx="510120" cy="2606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50" name="Plus Sign 202" hidden="1"/>
          <xdr:cNvSpPr/>
        </xdr:nvSpPr>
        <xdr:spPr>
          <a:xfrm>
            <a:off x="420840" y="2894040"/>
            <a:ext cx="273960" cy="219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51" name="Minus Sign 203" hidden="1"/>
          <xdr:cNvSpPr/>
        </xdr:nvSpPr>
        <xdr:spPr>
          <a:xfrm>
            <a:off x="408240" y="3110040"/>
            <a:ext cx="304560" cy="262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154800</xdr:rowOff>
    </xdr:to>
    <xdr:grpSp>
      <xdr:nvGrpSpPr>
        <xdr:cNvPr id="452" name="AddRemoveBTN_PersonalInfoQ18_1"/>
        <xdr:cNvGrpSpPr/>
      </xdr:nvGrpSpPr>
      <xdr:grpSpPr>
        <a:xfrm>
          <a:off x="253800" y="2629080"/>
          <a:ext cx="583560" cy="716760"/>
          <a:chOff x="253800" y="2629080"/>
          <a:chExt cx="583560" cy="716760"/>
        </a:xfrm>
      </xdr:grpSpPr>
      <xdr:sp>
        <xdr:nvSpPr>
          <xdr:cNvPr id="453" name="Rounded Rectangle 19" hidden="1"/>
          <xdr:cNvSpPr/>
        </xdr:nvSpPr>
        <xdr:spPr>
          <a:xfrm>
            <a:off x="260640" y="2642400"/>
            <a:ext cx="571680" cy="667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54" name="Straight Connector 66"/>
          <xdr:cNvCxnSpPr/>
        </xdr:nvCxnSpPr>
        <xdr:spPr>
          <a:xfrm>
            <a:off x="253800" y="3114360"/>
            <a:ext cx="574560" cy="3240"/>
          </a:xfrm>
          <a:prstGeom prst="straightConnector1">
            <a:avLst/>
          </a:prstGeom>
          <a:ln w="28575">
            <a:solidFill>
              <a:srgbClr val="000000"/>
            </a:solidFill>
            <a:miter/>
          </a:ln>
        </xdr:spPr>
      </xdr:cxnSp>
      <xdr:cxnSp>
        <xdr:nvCxnSpPr>
          <xdr:cNvPr id="455" name="Straight Connector 67"/>
          <xdr:cNvCxnSpPr/>
        </xdr:nvCxnSpPr>
        <xdr:spPr>
          <a:xfrm>
            <a:off x="270360" y="2874240"/>
            <a:ext cx="567360" cy="360"/>
          </a:xfrm>
          <a:prstGeom prst="straightConnector1">
            <a:avLst/>
          </a:prstGeom>
          <a:ln w="28575">
            <a:solidFill>
              <a:srgbClr val="000000"/>
            </a:solidFill>
            <a:miter/>
          </a:ln>
        </xdr:spPr>
      </xdr:cxnSp>
      <xdr:sp>
        <xdr:nvSpPr>
          <xdr:cNvPr id="456" name="Rectangle 68" hidden="1"/>
          <xdr:cNvSpPr/>
        </xdr:nvSpPr>
        <xdr:spPr>
          <a:xfrm>
            <a:off x="298800" y="2629080"/>
            <a:ext cx="510120" cy="251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57" name="Plus Sign 230" hidden="1"/>
          <xdr:cNvSpPr/>
        </xdr:nvSpPr>
        <xdr:spPr>
          <a:xfrm>
            <a:off x="420840" y="2884680"/>
            <a:ext cx="273960" cy="212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58" name="Minus Sign 231" hidden="1"/>
          <xdr:cNvSpPr/>
        </xdr:nvSpPr>
        <xdr:spPr>
          <a:xfrm>
            <a:off x="408240" y="3093120"/>
            <a:ext cx="304560" cy="2527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182160</xdr:rowOff>
    </xdr:to>
    <xdr:grpSp>
      <xdr:nvGrpSpPr>
        <xdr:cNvPr id="459" name="AddRemoveBTN_PersonalInfoQ19_1"/>
        <xdr:cNvGrpSpPr/>
      </xdr:nvGrpSpPr>
      <xdr:grpSpPr>
        <a:xfrm>
          <a:off x="253800" y="2629080"/>
          <a:ext cx="583560" cy="744120"/>
          <a:chOff x="253800" y="2629080"/>
          <a:chExt cx="583560" cy="744120"/>
        </a:xfrm>
      </xdr:grpSpPr>
      <xdr:sp>
        <xdr:nvSpPr>
          <xdr:cNvPr id="460" name="Rounded Rectangle 19" hidden="1"/>
          <xdr:cNvSpPr/>
        </xdr:nvSpPr>
        <xdr:spPr>
          <a:xfrm>
            <a:off x="260640" y="2642760"/>
            <a:ext cx="571680" cy="692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61" name="Straight Connector 73"/>
          <xdr:cNvCxnSpPr/>
        </xdr:nvCxnSpPr>
        <xdr:spPr>
          <a:xfrm>
            <a:off x="253800" y="3133080"/>
            <a:ext cx="574560" cy="2880"/>
          </a:xfrm>
          <a:prstGeom prst="straightConnector1">
            <a:avLst/>
          </a:prstGeom>
          <a:ln w="28575">
            <a:solidFill>
              <a:srgbClr val="000000"/>
            </a:solidFill>
            <a:miter/>
          </a:ln>
        </xdr:spPr>
      </xdr:cxnSp>
      <xdr:cxnSp>
        <xdr:nvCxnSpPr>
          <xdr:cNvPr id="462" name="Straight Connector 74"/>
          <xdr:cNvCxnSpPr/>
        </xdr:nvCxnSpPr>
        <xdr:spPr>
          <a:xfrm>
            <a:off x="270360" y="2883600"/>
            <a:ext cx="567360" cy="360"/>
          </a:xfrm>
          <a:prstGeom prst="straightConnector1">
            <a:avLst/>
          </a:prstGeom>
          <a:ln w="28575">
            <a:solidFill>
              <a:srgbClr val="000000"/>
            </a:solidFill>
            <a:miter/>
          </a:ln>
        </xdr:spPr>
      </xdr:cxnSp>
      <xdr:sp>
        <xdr:nvSpPr>
          <xdr:cNvPr id="463" name="Rectangle 75" hidden="1"/>
          <xdr:cNvSpPr/>
        </xdr:nvSpPr>
        <xdr:spPr>
          <a:xfrm>
            <a:off x="298800" y="2629080"/>
            <a:ext cx="510120" cy="2610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64" name="Plus Sign 237" hidden="1"/>
          <xdr:cNvSpPr/>
        </xdr:nvSpPr>
        <xdr:spPr>
          <a:xfrm>
            <a:off x="420840" y="2894400"/>
            <a:ext cx="273960" cy="219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65" name="Minus Sign 238" hidden="1"/>
          <xdr:cNvSpPr/>
        </xdr:nvSpPr>
        <xdr:spPr>
          <a:xfrm>
            <a:off x="408240" y="3110760"/>
            <a:ext cx="304560" cy="2624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182160</xdr:rowOff>
    </xdr:to>
    <xdr:grpSp>
      <xdr:nvGrpSpPr>
        <xdr:cNvPr id="466" name="AddRemoveBTN_PersonalInfoQ20_1"/>
        <xdr:cNvGrpSpPr/>
      </xdr:nvGrpSpPr>
      <xdr:grpSpPr>
        <a:xfrm>
          <a:off x="253800" y="2629080"/>
          <a:ext cx="583560" cy="744120"/>
          <a:chOff x="253800" y="2629080"/>
          <a:chExt cx="583560" cy="744120"/>
        </a:xfrm>
      </xdr:grpSpPr>
      <xdr:sp>
        <xdr:nvSpPr>
          <xdr:cNvPr id="467" name="Rounded Rectangle 19" hidden="1"/>
          <xdr:cNvSpPr/>
        </xdr:nvSpPr>
        <xdr:spPr>
          <a:xfrm>
            <a:off x="260640" y="2642760"/>
            <a:ext cx="571680" cy="692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68" name="Straight Connector 80"/>
          <xdr:cNvCxnSpPr/>
        </xdr:nvCxnSpPr>
        <xdr:spPr>
          <a:xfrm>
            <a:off x="253800" y="3133080"/>
            <a:ext cx="574560" cy="2880"/>
          </a:xfrm>
          <a:prstGeom prst="straightConnector1">
            <a:avLst/>
          </a:prstGeom>
          <a:ln w="28575">
            <a:solidFill>
              <a:srgbClr val="000000"/>
            </a:solidFill>
            <a:miter/>
          </a:ln>
        </xdr:spPr>
      </xdr:cxnSp>
      <xdr:cxnSp>
        <xdr:nvCxnSpPr>
          <xdr:cNvPr id="469" name="Straight Connector 81"/>
          <xdr:cNvCxnSpPr/>
        </xdr:nvCxnSpPr>
        <xdr:spPr>
          <a:xfrm>
            <a:off x="270360" y="2883600"/>
            <a:ext cx="567360" cy="360"/>
          </a:xfrm>
          <a:prstGeom prst="straightConnector1">
            <a:avLst/>
          </a:prstGeom>
          <a:ln w="28575">
            <a:solidFill>
              <a:srgbClr val="000000"/>
            </a:solidFill>
            <a:miter/>
          </a:ln>
        </xdr:spPr>
      </xdr:cxnSp>
      <xdr:sp>
        <xdr:nvSpPr>
          <xdr:cNvPr id="470" name="Rectangle 82" hidden="1"/>
          <xdr:cNvSpPr/>
        </xdr:nvSpPr>
        <xdr:spPr>
          <a:xfrm>
            <a:off x="298800" y="2629080"/>
            <a:ext cx="510120" cy="2610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71" name="Plus Sign 244" hidden="1"/>
          <xdr:cNvSpPr/>
        </xdr:nvSpPr>
        <xdr:spPr>
          <a:xfrm>
            <a:off x="420840" y="2894400"/>
            <a:ext cx="273960" cy="219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72" name="Minus Sign 245" hidden="1"/>
          <xdr:cNvSpPr/>
        </xdr:nvSpPr>
        <xdr:spPr>
          <a:xfrm>
            <a:off x="408240" y="3110760"/>
            <a:ext cx="304560" cy="2624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15</xdr:row>
      <xdr:rowOff>181080</xdr:rowOff>
    </xdr:to>
    <xdr:grpSp>
      <xdr:nvGrpSpPr>
        <xdr:cNvPr id="473" name="AddRemoveBTN_PersonalInfoQ21_1"/>
        <xdr:cNvGrpSpPr/>
      </xdr:nvGrpSpPr>
      <xdr:grpSpPr>
        <a:xfrm>
          <a:off x="253800" y="2629080"/>
          <a:ext cx="583560" cy="743040"/>
          <a:chOff x="253800" y="2629080"/>
          <a:chExt cx="583560" cy="743040"/>
        </a:xfrm>
      </xdr:grpSpPr>
      <xdr:sp>
        <xdr:nvSpPr>
          <xdr:cNvPr id="474" name="Rounded Rectangle 19" hidden="1"/>
          <xdr:cNvSpPr/>
        </xdr:nvSpPr>
        <xdr:spPr>
          <a:xfrm>
            <a:off x="260640" y="2642760"/>
            <a:ext cx="571680" cy="6915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75" name="Straight Connector 87"/>
          <xdr:cNvCxnSpPr/>
        </xdr:nvCxnSpPr>
        <xdr:spPr>
          <a:xfrm>
            <a:off x="253800" y="3132360"/>
            <a:ext cx="574560" cy="2880"/>
          </a:xfrm>
          <a:prstGeom prst="straightConnector1">
            <a:avLst/>
          </a:prstGeom>
          <a:ln w="28575">
            <a:solidFill>
              <a:srgbClr val="000000"/>
            </a:solidFill>
            <a:miter/>
          </a:ln>
        </xdr:spPr>
      </xdr:cxnSp>
      <xdr:cxnSp>
        <xdr:nvCxnSpPr>
          <xdr:cNvPr id="476" name="Straight Connector 88"/>
          <xdr:cNvCxnSpPr/>
        </xdr:nvCxnSpPr>
        <xdr:spPr>
          <a:xfrm>
            <a:off x="270360" y="2883240"/>
            <a:ext cx="567360" cy="360"/>
          </a:xfrm>
          <a:prstGeom prst="straightConnector1">
            <a:avLst/>
          </a:prstGeom>
          <a:ln w="28575">
            <a:solidFill>
              <a:srgbClr val="000000"/>
            </a:solidFill>
            <a:miter/>
          </a:ln>
        </xdr:spPr>
      </xdr:cxnSp>
      <xdr:sp>
        <xdr:nvSpPr>
          <xdr:cNvPr id="477" name="Rectangle 89" hidden="1"/>
          <xdr:cNvSpPr/>
        </xdr:nvSpPr>
        <xdr:spPr>
          <a:xfrm>
            <a:off x="298800" y="2629080"/>
            <a:ext cx="510120" cy="2606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78" name="Plus Sign 251" hidden="1"/>
          <xdr:cNvSpPr/>
        </xdr:nvSpPr>
        <xdr:spPr>
          <a:xfrm>
            <a:off x="420840" y="2894040"/>
            <a:ext cx="273960" cy="219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79" name="Minus Sign 252" hidden="1"/>
          <xdr:cNvSpPr/>
        </xdr:nvSpPr>
        <xdr:spPr>
          <a:xfrm>
            <a:off x="408240" y="3110040"/>
            <a:ext cx="304560" cy="262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15</xdr:row>
      <xdr:rowOff>182880</xdr:rowOff>
    </xdr:to>
    <xdr:grpSp>
      <xdr:nvGrpSpPr>
        <xdr:cNvPr id="480" name="AddRemoveBTN_PersonalInfoQ22_1"/>
        <xdr:cNvGrpSpPr/>
      </xdr:nvGrpSpPr>
      <xdr:grpSpPr>
        <a:xfrm>
          <a:off x="253800" y="2629080"/>
          <a:ext cx="582840" cy="744840"/>
          <a:chOff x="253800" y="2629080"/>
          <a:chExt cx="582840" cy="744840"/>
        </a:xfrm>
      </xdr:grpSpPr>
      <xdr:sp>
        <xdr:nvSpPr>
          <xdr:cNvPr id="481" name="Rounded Rectangle 19" hidden="1"/>
          <xdr:cNvSpPr/>
        </xdr:nvSpPr>
        <xdr:spPr>
          <a:xfrm>
            <a:off x="260640" y="2642760"/>
            <a:ext cx="570960" cy="6933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82" name="Straight Connector 94"/>
          <xdr:cNvCxnSpPr/>
        </xdr:nvCxnSpPr>
        <xdr:spPr>
          <a:xfrm>
            <a:off x="253800" y="3133800"/>
            <a:ext cx="573840" cy="2880"/>
          </a:xfrm>
          <a:prstGeom prst="straightConnector1">
            <a:avLst/>
          </a:prstGeom>
          <a:ln w="28575">
            <a:solidFill>
              <a:srgbClr val="000000"/>
            </a:solidFill>
            <a:miter/>
          </a:ln>
        </xdr:spPr>
      </xdr:cxnSp>
      <xdr:cxnSp>
        <xdr:nvCxnSpPr>
          <xdr:cNvPr id="483" name="Straight Connector 95"/>
          <xdr:cNvCxnSpPr/>
        </xdr:nvCxnSpPr>
        <xdr:spPr>
          <a:xfrm>
            <a:off x="270360" y="2883960"/>
            <a:ext cx="566640" cy="360"/>
          </a:xfrm>
          <a:prstGeom prst="straightConnector1">
            <a:avLst/>
          </a:prstGeom>
          <a:ln w="28575">
            <a:solidFill>
              <a:srgbClr val="000000"/>
            </a:solidFill>
            <a:miter/>
          </a:ln>
        </xdr:spPr>
      </xdr:cxnSp>
      <xdr:sp>
        <xdr:nvSpPr>
          <xdr:cNvPr id="484" name="Rectangle 96" hidden="1"/>
          <xdr:cNvSpPr/>
        </xdr:nvSpPr>
        <xdr:spPr>
          <a:xfrm>
            <a:off x="298800" y="2629080"/>
            <a:ext cx="509760" cy="261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485" name="Plus Sign 258" hidden="1"/>
          <xdr:cNvSpPr/>
        </xdr:nvSpPr>
        <xdr:spPr>
          <a:xfrm>
            <a:off x="420840" y="2894760"/>
            <a:ext cx="273600" cy="2203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486" name="Minus Sign 259" hidden="1"/>
          <xdr:cNvSpPr/>
        </xdr:nvSpPr>
        <xdr:spPr>
          <a:xfrm>
            <a:off x="408240" y="3111120"/>
            <a:ext cx="304200" cy="262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6</xdr:col>
      <xdr:colOff>579240</xdr:colOff>
      <xdr:row>1</xdr:row>
      <xdr:rowOff>162000</xdr:rowOff>
    </xdr:from>
    <xdr:to>
      <xdr:col>9</xdr:col>
      <xdr:colOff>1174680</xdr:colOff>
      <xdr:row>3</xdr:row>
      <xdr:rowOff>66240</xdr:rowOff>
    </xdr:to>
    <xdr:grpSp>
      <xdr:nvGrpSpPr>
        <xdr:cNvPr id="487" name="NaviCollapsed"/>
        <xdr:cNvGrpSpPr/>
      </xdr:nvGrpSpPr>
      <xdr:grpSpPr>
        <a:xfrm>
          <a:off x="5050800" y="381240"/>
          <a:ext cx="6022800" cy="342360"/>
          <a:chOff x="5050800" y="381240"/>
          <a:chExt cx="6022800" cy="342360"/>
        </a:xfrm>
      </xdr:grpSpPr>
      <xdr:sp>
        <xdr:nvSpPr>
          <xdr:cNvPr id="488" name="Rectangle: Rounded Corners 289" hidden="1"/>
          <xdr:cNvSpPr/>
        </xdr:nvSpPr>
        <xdr:spPr>
          <a:xfrm>
            <a:off x="505080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489" name="Rectangle: Rounded Corners 290" hidden="1"/>
          <xdr:cNvSpPr/>
        </xdr:nvSpPr>
        <xdr:spPr>
          <a:xfrm>
            <a:off x="580608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490" name="Rectangle: Rounded Corners 291" hidden="1"/>
          <xdr:cNvSpPr/>
        </xdr:nvSpPr>
        <xdr:spPr>
          <a:xfrm>
            <a:off x="6561360" y="381240"/>
            <a:ext cx="705960" cy="34236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491" name="Rectangle: Rounded Corners 292" hidden="1"/>
          <xdr:cNvSpPr/>
        </xdr:nvSpPr>
        <xdr:spPr>
          <a:xfrm>
            <a:off x="731664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492" name="Rectangle: Rounded Corners 293" hidden="1"/>
          <xdr:cNvSpPr/>
        </xdr:nvSpPr>
        <xdr:spPr>
          <a:xfrm>
            <a:off x="807192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493" name="Rectangle: Rounded Corners 294" hidden="1"/>
          <xdr:cNvSpPr/>
        </xdr:nvSpPr>
        <xdr:spPr>
          <a:xfrm>
            <a:off x="882720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494" name="Rectangle: Rounded Corners 295" hidden="1"/>
          <xdr:cNvSpPr/>
        </xdr:nvSpPr>
        <xdr:spPr>
          <a:xfrm>
            <a:off x="10024200" y="381240"/>
            <a:ext cx="10494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1440720</xdr:colOff>
      <xdr:row>1</xdr:row>
      <xdr:rowOff>95400</xdr:rowOff>
    </xdr:from>
    <xdr:to>
      <xdr:col>12</xdr:col>
      <xdr:colOff>291600</xdr:colOff>
      <xdr:row>4</xdr:row>
      <xdr:rowOff>44280</xdr:rowOff>
    </xdr:to>
    <xdr:sp>
      <xdr:nvSpPr>
        <xdr:cNvPr id="495" name="Rectangle: Rounded Corners 296"/>
        <xdr:cNvSpPr/>
      </xdr:nvSpPr>
      <xdr:spPr>
        <a:xfrm>
          <a:off x="13149000" y="314640"/>
          <a:ext cx="1270800" cy="6058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846000</xdr:colOff>
      <xdr:row>1</xdr:row>
      <xdr:rowOff>38160</xdr:rowOff>
    </xdr:from>
    <xdr:to>
      <xdr:col>10</xdr:col>
      <xdr:colOff>1391760</xdr:colOff>
      <xdr:row>3</xdr:row>
      <xdr:rowOff>190080</xdr:rowOff>
    </xdr:to>
    <xdr:pic>
      <xdr:nvPicPr>
        <xdr:cNvPr id="496" name="Picture 109" descr=""/>
        <xdr:cNvPicPr/>
      </xdr:nvPicPr>
      <xdr:blipFill>
        <a:blip r:embed="rId1"/>
        <a:stretch/>
      </xdr:blipFill>
      <xdr:spPr>
        <a:xfrm>
          <a:off x="12554280" y="257400"/>
          <a:ext cx="545760" cy="590040"/>
        </a:xfrm>
        <a:prstGeom prst="rect">
          <a:avLst/>
        </a:prstGeom>
        <a:ln w="0">
          <a:noFill/>
        </a:ln>
      </xdr:spPr>
    </xdr:pic>
    <xdr:clientData/>
  </xdr:twoCellAnchor>
  <xdr:twoCellAnchor editAs="absolute">
    <xdr:from>
      <xdr:col>0</xdr:col>
      <xdr:colOff>251280</xdr:colOff>
      <xdr:row>24</xdr:row>
      <xdr:rowOff>68760</xdr:rowOff>
    </xdr:from>
    <xdr:to>
      <xdr:col>0</xdr:col>
      <xdr:colOff>828360</xdr:colOff>
      <xdr:row>25</xdr:row>
      <xdr:rowOff>523800</xdr:rowOff>
    </xdr:to>
    <xdr:grpSp>
      <xdr:nvGrpSpPr>
        <xdr:cNvPr id="497" name="AddRemoveBTN_RelationQ1_1"/>
        <xdr:cNvGrpSpPr/>
      </xdr:nvGrpSpPr>
      <xdr:grpSpPr>
        <a:xfrm>
          <a:off x="251280" y="3735720"/>
          <a:ext cx="577080" cy="569520"/>
          <a:chOff x="251280" y="3735720"/>
          <a:chExt cx="577080" cy="569520"/>
        </a:xfrm>
      </xdr:grpSpPr>
      <xdr:sp>
        <xdr:nvSpPr>
          <xdr:cNvPr id="498" name="Rounded Rectangle 19" hidden="1"/>
          <xdr:cNvSpPr/>
        </xdr:nvSpPr>
        <xdr:spPr>
          <a:xfrm>
            <a:off x="258480" y="3746160"/>
            <a:ext cx="565200" cy="530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499" name="Straight Connector 112"/>
          <xdr:cNvCxnSpPr/>
        </xdr:nvCxnSpPr>
        <xdr:spPr>
          <a:xfrm>
            <a:off x="251280" y="4121280"/>
            <a:ext cx="568440" cy="2520"/>
          </a:xfrm>
          <a:prstGeom prst="straightConnector1">
            <a:avLst/>
          </a:prstGeom>
          <a:ln w="28575">
            <a:solidFill>
              <a:srgbClr val="000000"/>
            </a:solidFill>
            <a:miter/>
          </a:ln>
        </xdr:spPr>
      </xdr:cxnSp>
      <xdr:cxnSp>
        <xdr:nvCxnSpPr>
          <xdr:cNvPr id="500" name="Straight Connector 113"/>
          <xdr:cNvCxnSpPr/>
        </xdr:nvCxnSpPr>
        <xdr:spPr>
          <a:xfrm>
            <a:off x="267840" y="3930120"/>
            <a:ext cx="560880" cy="360"/>
          </a:xfrm>
          <a:prstGeom prst="straightConnector1">
            <a:avLst/>
          </a:prstGeom>
          <a:ln w="28575">
            <a:solidFill>
              <a:srgbClr val="000000"/>
            </a:solidFill>
            <a:miter/>
          </a:ln>
        </xdr:spPr>
      </xdr:cxnSp>
      <xdr:sp>
        <xdr:nvSpPr>
          <xdr:cNvPr id="501" name="Rectangle 114" hidden="1"/>
          <xdr:cNvSpPr/>
        </xdr:nvSpPr>
        <xdr:spPr>
          <a:xfrm>
            <a:off x="295920" y="3735720"/>
            <a:ext cx="504720" cy="1998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02" name="Plus Sign 153" hidden="1"/>
          <xdr:cNvSpPr/>
        </xdr:nvSpPr>
        <xdr:spPr>
          <a:xfrm>
            <a:off x="416520" y="3938760"/>
            <a:ext cx="271080" cy="1684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03" name="Minus Sign 154" hidden="1"/>
          <xdr:cNvSpPr/>
        </xdr:nvSpPr>
        <xdr:spPr>
          <a:xfrm>
            <a:off x="404280" y="4104360"/>
            <a:ext cx="300960" cy="2008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24</xdr:row>
      <xdr:rowOff>0</xdr:rowOff>
    </xdr:from>
    <xdr:to>
      <xdr:col>0</xdr:col>
      <xdr:colOff>828360</xdr:colOff>
      <xdr:row>25</xdr:row>
      <xdr:rowOff>530280</xdr:rowOff>
    </xdr:to>
    <xdr:grpSp>
      <xdr:nvGrpSpPr>
        <xdr:cNvPr id="504" name="AddRemoveBTN_EducWorkQ4_1"/>
        <xdr:cNvGrpSpPr/>
      </xdr:nvGrpSpPr>
      <xdr:grpSpPr>
        <a:xfrm>
          <a:off x="251280" y="3666960"/>
          <a:ext cx="577080" cy="644760"/>
          <a:chOff x="251280" y="3666960"/>
          <a:chExt cx="577080" cy="644760"/>
        </a:xfrm>
      </xdr:grpSpPr>
      <xdr:sp>
        <xdr:nvSpPr>
          <xdr:cNvPr id="505" name="Rounded Rectangle 19" hidden="1"/>
          <xdr:cNvSpPr/>
        </xdr:nvSpPr>
        <xdr:spPr>
          <a:xfrm>
            <a:off x="258480" y="3678840"/>
            <a:ext cx="56520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06" name="Straight Connector 133"/>
          <xdr:cNvCxnSpPr/>
        </xdr:nvCxnSpPr>
        <xdr:spPr>
          <a:xfrm>
            <a:off x="251280" y="4103640"/>
            <a:ext cx="568440" cy="2520"/>
          </a:xfrm>
          <a:prstGeom prst="straightConnector1">
            <a:avLst/>
          </a:prstGeom>
          <a:ln w="28575">
            <a:solidFill>
              <a:srgbClr val="000000"/>
            </a:solidFill>
            <a:miter/>
          </a:ln>
        </xdr:spPr>
      </xdr:cxnSp>
      <xdr:cxnSp>
        <xdr:nvCxnSpPr>
          <xdr:cNvPr id="507" name="Straight Connector 134"/>
          <xdr:cNvCxnSpPr/>
        </xdr:nvCxnSpPr>
        <xdr:spPr>
          <a:xfrm>
            <a:off x="267840" y="3887280"/>
            <a:ext cx="560880" cy="360"/>
          </a:xfrm>
          <a:prstGeom prst="straightConnector1">
            <a:avLst/>
          </a:prstGeom>
          <a:ln w="28575">
            <a:solidFill>
              <a:srgbClr val="000000"/>
            </a:solidFill>
            <a:miter/>
          </a:ln>
        </xdr:spPr>
      </xdr:cxnSp>
      <xdr:sp>
        <xdr:nvSpPr>
          <xdr:cNvPr id="508" name="Rectangle 135" hidden="1"/>
          <xdr:cNvSpPr/>
        </xdr:nvSpPr>
        <xdr:spPr>
          <a:xfrm>
            <a:off x="295920" y="3666960"/>
            <a:ext cx="5047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09" name="Plus Sign 153" hidden="1"/>
          <xdr:cNvSpPr/>
        </xdr:nvSpPr>
        <xdr:spPr>
          <a:xfrm>
            <a:off x="416520" y="3896640"/>
            <a:ext cx="27108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10" name="Minus Sign 154" hidden="1"/>
          <xdr:cNvSpPr/>
        </xdr:nvSpPr>
        <xdr:spPr>
          <a:xfrm>
            <a:off x="404280" y="4084200"/>
            <a:ext cx="3009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24</xdr:row>
      <xdr:rowOff>0</xdr:rowOff>
    </xdr:from>
    <xdr:to>
      <xdr:col>0</xdr:col>
      <xdr:colOff>828360</xdr:colOff>
      <xdr:row>25</xdr:row>
      <xdr:rowOff>530280</xdr:rowOff>
    </xdr:to>
    <xdr:grpSp>
      <xdr:nvGrpSpPr>
        <xdr:cNvPr id="511" name="AddRemoveBTN_EducWorkQ5_1"/>
        <xdr:cNvGrpSpPr/>
      </xdr:nvGrpSpPr>
      <xdr:grpSpPr>
        <a:xfrm>
          <a:off x="251280" y="3666960"/>
          <a:ext cx="577080" cy="644760"/>
          <a:chOff x="251280" y="3666960"/>
          <a:chExt cx="577080" cy="644760"/>
        </a:xfrm>
      </xdr:grpSpPr>
      <xdr:sp>
        <xdr:nvSpPr>
          <xdr:cNvPr id="512" name="Rounded Rectangle 19" hidden="1"/>
          <xdr:cNvSpPr/>
        </xdr:nvSpPr>
        <xdr:spPr>
          <a:xfrm>
            <a:off x="258480" y="3678840"/>
            <a:ext cx="56520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13" name="Straight Connector 140"/>
          <xdr:cNvCxnSpPr/>
        </xdr:nvCxnSpPr>
        <xdr:spPr>
          <a:xfrm>
            <a:off x="251280" y="4103640"/>
            <a:ext cx="568440" cy="2520"/>
          </a:xfrm>
          <a:prstGeom prst="straightConnector1">
            <a:avLst/>
          </a:prstGeom>
          <a:ln w="28575">
            <a:solidFill>
              <a:srgbClr val="000000"/>
            </a:solidFill>
            <a:miter/>
          </a:ln>
        </xdr:spPr>
      </xdr:cxnSp>
      <xdr:cxnSp>
        <xdr:nvCxnSpPr>
          <xdr:cNvPr id="514" name="Straight Connector 141"/>
          <xdr:cNvCxnSpPr/>
        </xdr:nvCxnSpPr>
        <xdr:spPr>
          <a:xfrm>
            <a:off x="267840" y="3887280"/>
            <a:ext cx="560880" cy="360"/>
          </a:xfrm>
          <a:prstGeom prst="straightConnector1">
            <a:avLst/>
          </a:prstGeom>
          <a:ln w="28575">
            <a:solidFill>
              <a:srgbClr val="000000"/>
            </a:solidFill>
            <a:miter/>
          </a:ln>
        </xdr:spPr>
      </xdr:cxnSp>
      <xdr:sp>
        <xdr:nvSpPr>
          <xdr:cNvPr id="515" name="Rectangle 142" hidden="1"/>
          <xdr:cNvSpPr/>
        </xdr:nvSpPr>
        <xdr:spPr>
          <a:xfrm>
            <a:off x="295920" y="3666960"/>
            <a:ext cx="5047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16" name="Plus Sign 153" hidden="1"/>
          <xdr:cNvSpPr/>
        </xdr:nvSpPr>
        <xdr:spPr>
          <a:xfrm>
            <a:off x="416520" y="3896640"/>
            <a:ext cx="27108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17" name="Minus Sign 154" hidden="1"/>
          <xdr:cNvSpPr/>
        </xdr:nvSpPr>
        <xdr:spPr>
          <a:xfrm>
            <a:off x="404280" y="4084200"/>
            <a:ext cx="3009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24</xdr:row>
      <xdr:rowOff>0</xdr:rowOff>
    </xdr:from>
    <xdr:to>
      <xdr:col>0</xdr:col>
      <xdr:colOff>830880</xdr:colOff>
      <xdr:row>25</xdr:row>
      <xdr:rowOff>530280</xdr:rowOff>
    </xdr:to>
    <xdr:grpSp>
      <xdr:nvGrpSpPr>
        <xdr:cNvPr id="518" name="AddRemoveBTN_EducWorkQ6_1"/>
        <xdr:cNvGrpSpPr/>
      </xdr:nvGrpSpPr>
      <xdr:grpSpPr>
        <a:xfrm>
          <a:off x="247320" y="3666960"/>
          <a:ext cx="583560" cy="644760"/>
          <a:chOff x="247320" y="3666960"/>
          <a:chExt cx="583560" cy="644760"/>
        </a:xfrm>
      </xdr:grpSpPr>
      <xdr:sp>
        <xdr:nvSpPr>
          <xdr:cNvPr id="519" name="Rounded Rectangle 19" hidden="1"/>
          <xdr:cNvSpPr/>
        </xdr:nvSpPr>
        <xdr:spPr>
          <a:xfrm>
            <a:off x="254520" y="367884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20" name="Straight Connector 147"/>
          <xdr:cNvCxnSpPr/>
        </xdr:nvCxnSpPr>
        <xdr:spPr>
          <a:xfrm>
            <a:off x="247320" y="4103640"/>
            <a:ext cx="574560" cy="2520"/>
          </a:xfrm>
          <a:prstGeom prst="straightConnector1">
            <a:avLst/>
          </a:prstGeom>
          <a:ln w="28575">
            <a:solidFill>
              <a:srgbClr val="000000"/>
            </a:solidFill>
            <a:miter/>
          </a:ln>
        </xdr:spPr>
      </xdr:cxnSp>
      <xdr:cxnSp>
        <xdr:nvCxnSpPr>
          <xdr:cNvPr id="521" name="Straight Connector 148"/>
          <xdr:cNvCxnSpPr/>
        </xdr:nvCxnSpPr>
        <xdr:spPr>
          <a:xfrm>
            <a:off x="264240" y="3887280"/>
            <a:ext cx="567000" cy="360"/>
          </a:xfrm>
          <a:prstGeom prst="straightConnector1">
            <a:avLst/>
          </a:prstGeom>
          <a:ln w="28575">
            <a:solidFill>
              <a:srgbClr val="000000"/>
            </a:solidFill>
            <a:miter/>
          </a:ln>
        </xdr:spPr>
      </xdr:cxnSp>
      <xdr:sp>
        <xdr:nvSpPr>
          <xdr:cNvPr id="522" name="Rectangle 149" hidden="1"/>
          <xdr:cNvSpPr/>
        </xdr:nvSpPr>
        <xdr:spPr>
          <a:xfrm>
            <a:off x="292680" y="366696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23" name="Plus Sign 153" hidden="1"/>
          <xdr:cNvSpPr/>
        </xdr:nvSpPr>
        <xdr:spPr>
          <a:xfrm>
            <a:off x="414720" y="389664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24" name="Minus Sign 154" hidden="1"/>
          <xdr:cNvSpPr/>
        </xdr:nvSpPr>
        <xdr:spPr>
          <a:xfrm>
            <a:off x="402120" y="4084200"/>
            <a:ext cx="3045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24</xdr:row>
      <xdr:rowOff>0</xdr:rowOff>
    </xdr:from>
    <xdr:to>
      <xdr:col>0</xdr:col>
      <xdr:colOff>830880</xdr:colOff>
      <xdr:row>25</xdr:row>
      <xdr:rowOff>530280</xdr:rowOff>
    </xdr:to>
    <xdr:grpSp>
      <xdr:nvGrpSpPr>
        <xdr:cNvPr id="525" name="AddRemoveBTN_EducWorkQ7_1"/>
        <xdr:cNvGrpSpPr/>
      </xdr:nvGrpSpPr>
      <xdr:grpSpPr>
        <a:xfrm>
          <a:off x="247320" y="3666960"/>
          <a:ext cx="583560" cy="644760"/>
          <a:chOff x="247320" y="3666960"/>
          <a:chExt cx="583560" cy="644760"/>
        </a:xfrm>
      </xdr:grpSpPr>
      <xdr:sp>
        <xdr:nvSpPr>
          <xdr:cNvPr id="526" name="Rounded Rectangle 19" hidden="1"/>
          <xdr:cNvSpPr/>
        </xdr:nvSpPr>
        <xdr:spPr>
          <a:xfrm>
            <a:off x="254520" y="367884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27" name="Straight Connector 154"/>
          <xdr:cNvCxnSpPr/>
        </xdr:nvCxnSpPr>
        <xdr:spPr>
          <a:xfrm>
            <a:off x="247320" y="4103640"/>
            <a:ext cx="574560" cy="2520"/>
          </a:xfrm>
          <a:prstGeom prst="straightConnector1">
            <a:avLst/>
          </a:prstGeom>
          <a:ln w="28575">
            <a:solidFill>
              <a:srgbClr val="000000"/>
            </a:solidFill>
            <a:miter/>
          </a:ln>
        </xdr:spPr>
      </xdr:cxnSp>
      <xdr:cxnSp>
        <xdr:nvCxnSpPr>
          <xdr:cNvPr id="528" name="Straight Connector 155"/>
          <xdr:cNvCxnSpPr/>
        </xdr:nvCxnSpPr>
        <xdr:spPr>
          <a:xfrm>
            <a:off x="264240" y="3887280"/>
            <a:ext cx="567000" cy="360"/>
          </a:xfrm>
          <a:prstGeom prst="straightConnector1">
            <a:avLst/>
          </a:prstGeom>
          <a:ln w="28575">
            <a:solidFill>
              <a:srgbClr val="000000"/>
            </a:solidFill>
            <a:miter/>
          </a:ln>
        </xdr:spPr>
      </xdr:cxnSp>
      <xdr:sp>
        <xdr:nvSpPr>
          <xdr:cNvPr id="529" name="Rectangle 156" hidden="1"/>
          <xdr:cNvSpPr/>
        </xdr:nvSpPr>
        <xdr:spPr>
          <a:xfrm>
            <a:off x="292680" y="366696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30" name="Plus Sign 153" hidden="1"/>
          <xdr:cNvSpPr/>
        </xdr:nvSpPr>
        <xdr:spPr>
          <a:xfrm>
            <a:off x="414720" y="389664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31" name="Minus Sign 154" hidden="1"/>
          <xdr:cNvSpPr/>
        </xdr:nvSpPr>
        <xdr:spPr>
          <a:xfrm>
            <a:off x="402120" y="4084200"/>
            <a:ext cx="3045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24</xdr:row>
      <xdr:rowOff>0</xdr:rowOff>
    </xdr:from>
    <xdr:to>
      <xdr:col>0</xdr:col>
      <xdr:colOff>830880</xdr:colOff>
      <xdr:row>25</xdr:row>
      <xdr:rowOff>530280</xdr:rowOff>
    </xdr:to>
    <xdr:grpSp>
      <xdr:nvGrpSpPr>
        <xdr:cNvPr id="532" name="AddRemoveBTN_EducWorkQ10_1"/>
        <xdr:cNvGrpSpPr/>
      </xdr:nvGrpSpPr>
      <xdr:grpSpPr>
        <a:xfrm>
          <a:off x="247320" y="3666960"/>
          <a:ext cx="583560" cy="644760"/>
          <a:chOff x="247320" y="3666960"/>
          <a:chExt cx="583560" cy="644760"/>
        </a:xfrm>
      </xdr:grpSpPr>
      <xdr:sp>
        <xdr:nvSpPr>
          <xdr:cNvPr id="533" name="Rounded Rectangle 19" hidden="1"/>
          <xdr:cNvSpPr/>
        </xdr:nvSpPr>
        <xdr:spPr>
          <a:xfrm>
            <a:off x="254520" y="367884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34" name="Straight Connector 175"/>
          <xdr:cNvCxnSpPr/>
        </xdr:nvCxnSpPr>
        <xdr:spPr>
          <a:xfrm>
            <a:off x="247320" y="4103640"/>
            <a:ext cx="574560" cy="2520"/>
          </a:xfrm>
          <a:prstGeom prst="straightConnector1">
            <a:avLst/>
          </a:prstGeom>
          <a:ln w="28575">
            <a:solidFill>
              <a:srgbClr val="000000"/>
            </a:solidFill>
            <a:miter/>
          </a:ln>
        </xdr:spPr>
      </xdr:cxnSp>
      <xdr:cxnSp>
        <xdr:nvCxnSpPr>
          <xdr:cNvPr id="535" name="Straight Connector 176"/>
          <xdr:cNvCxnSpPr/>
        </xdr:nvCxnSpPr>
        <xdr:spPr>
          <a:xfrm>
            <a:off x="264240" y="3887280"/>
            <a:ext cx="567000" cy="360"/>
          </a:xfrm>
          <a:prstGeom prst="straightConnector1">
            <a:avLst/>
          </a:prstGeom>
          <a:ln w="28575">
            <a:solidFill>
              <a:srgbClr val="000000"/>
            </a:solidFill>
            <a:miter/>
          </a:ln>
        </xdr:spPr>
      </xdr:cxnSp>
      <xdr:sp>
        <xdr:nvSpPr>
          <xdr:cNvPr id="536" name="Rectangle 177" hidden="1"/>
          <xdr:cNvSpPr/>
        </xdr:nvSpPr>
        <xdr:spPr>
          <a:xfrm>
            <a:off x="292680" y="366696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37" name="Plus Sign 153" hidden="1"/>
          <xdr:cNvSpPr/>
        </xdr:nvSpPr>
        <xdr:spPr>
          <a:xfrm>
            <a:off x="414720" y="389664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38" name="Minus Sign 154" hidden="1"/>
          <xdr:cNvSpPr/>
        </xdr:nvSpPr>
        <xdr:spPr>
          <a:xfrm>
            <a:off x="402120" y="4084200"/>
            <a:ext cx="3045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24</xdr:row>
      <xdr:rowOff>0</xdr:rowOff>
    </xdr:from>
    <xdr:to>
      <xdr:col>0</xdr:col>
      <xdr:colOff>830880</xdr:colOff>
      <xdr:row>25</xdr:row>
      <xdr:rowOff>530280</xdr:rowOff>
    </xdr:to>
    <xdr:grpSp>
      <xdr:nvGrpSpPr>
        <xdr:cNvPr id="539" name="AddRemoveBTN_EducWorkQ11_1"/>
        <xdr:cNvGrpSpPr/>
      </xdr:nvGrpSpPr>
      <xdr:grpSpPr>
        <a:xfrm>
          <a:off x="247320" y="3666960"/>
          <a:ext cx="583560" cy="644760"/>
          <a:chOff x="247320" y="3666960"/>
          <a:chExt cx="583560" cy="644760"/>
        </a:xfrm>
      </xdr:grpSpPr>
      <xdr:sp>
        <xdr:nvSpPr>
          <xdr:cNvPr id="540" name="Rounded Rectangle 19" hidden="1"/>
          <xdr:cNvSpPr/>
        </xdr:nvSpPr>
        <xdr:spPr>
          <a:xfrm>
            <a:off x="254520" y="367884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41" name="Straight Connector 182"/>
          <xdr:cNvCxnSpPr/>
        </xdr:nvCxnSpPr>
        <xdr:spPr>
          <a:xfrm>
            <a:off x="247320" y="4103640"/>
            <a:ext cx="574560" cy="2520"/>
          </a:xfrm>
          <a:prstGeom prst="straightConnector1">
            <a:avLst/>
          </a:prstGeom>
          <a:ln w="28575">
            <a:solidFill>
              <a:srgbClr val="000000"/>
            </a:solidFill>
            <a:miter/>
          </a:ln>
        </xdr:spPr>
      </xdr:cxnSp>
      <xdr:cxnSp>
        <xdr:nvCxnSpPr>
          <xdr:cNvPr id="542" name="Straight Connector 183"/>
          <xdr:cNvCxnSpPr/>
        </xdr:nvCxnSpPr>
        <xdr:spPr>
          <a:xfrm>
            <a:off x="264240" y="3887280"/>
            <a:ext cx="567000" cy="360"/>
          </a:xfrm>
          <a:prstGeom prst="straightConnector1">
            <a:avLst/>
          </a:prstGeom>
          <a:ln w="28575">
            <a:solidFill>
              <a:srgbClr val="000000"/>
            </a:solidFill>
            <a:miter/>
          </a:ln>
        </xdr:spPr>
      </xdr:cxnSp>
      <xdr:sp>
        <xdr:nvSpPr>
          <xdr:cNvPr id="543" name="Rectangle 184" hidden="1"/>
          <xdr:cNvSpPr/>
        </xdr:nvSpPr>
        <xdr:spPr>
          <a:xfrm>
            <a:off x="292680" y="366696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44" name="Plus Sign 153" hidden="1"/>
          <xdr:cNvSpPr/>
        </xdr:nvSpPr>
        <xdr:spPr>
          <a:xfrm>
            <a:off x="414720" y="389664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45" name="Minus Sign 154" hidden="1"/>
          <xdr:cNvSpPr/>
        </xdr:nvSpPr>
        <xdr:spPr>
          <a:xfrm>
            <a:off x="402120" y="4084200"/>
            <a:ext cx="304560" cy="2275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1197000</xdr:colOff>
      <xdr:row>0</xdr:row>
      <xdr:rowOff>133200</xdr:rowOff>
    </xdr:from>
    <xdr:to>
      <xdr:col>11</xdr:col>
      <xdr:colOff>610560</xdr:colOff>
      <xdr:row>11</xdr:row>
      <xdr:rowOff>104400</xdr:rowOff>
    </xdr:to>
    <xdr:grpSp>
      <xdr:nvGrpSpPr>
        <xdr:cNvPr id="546" name="NaviExpanded"/>
        <xdr:cNvGrpSpPr/>
      </xdr:nvGrpSpPr>
      <xdr:grpSpPr>
        <a:xfrm>
          <a:off x="2606760" y="133200"/>
          <a:ext cx="11521080" cy="2381040"/>
          <a:chOff x="2606760" y="133200"/>
          <a:chExt cx="11521080" cy="2381040"/>
        </a:xfrm>
      </xdr:grpSpPr>
      <xdr:grpSp>
        <xdr:nvGrpSpPr>
          <xdr:cNvPr id="547" name="Group 195"/>
          <xdr:cNvGrpSpPr/>
        </xdr:nvGrpSpPr>
        <xdr:grpSpPr>
          <a:xfrm>
            <a:off x="2606760" y="133200"/>
            <a:ext cx="11521080" cy="2213640"/>
            <a:chOff x="2606760" y="133200"/>
            <a:chExt cx="11521080" cy="2213640"/>
          </a:xfrm>
        </xdr:grpSpPr>
        <xdr:grpSp>
          <xdr:nvGrpSpPr>
            <xdr:cNvPr id="548" name="Group 202"/>
            <xdr:cNvGrpSpPr/>
          </xdr:nvGrpSpPr>
          <xdr:grpSpPr>
            <a:xfrm>
              <a:off x="2606760" y="133200"/>
              <a:ext cx="9931680" cy="1863720"/>
              <a:chOff x="2606760" y="133200"/>
              <a:chExt cx="9931680" cy="1863720"/>
            </a:xfrm>
          </xdr:grpSpPr>
          <xdr:grpSp>
            <xdr:nvGrpSpPr>
              <xdr:cNvPr id="549" name="Group 206"/>
              <xdr:cNvGrpSpPr/>
            </xdr:nvGrpSpPr>
            <xdr:grpSpPr>
              <a:xfrm>
                <a:off x="2608920" y="137880"/>
                <a:ext cx="3270240" cy="911160"/>
                <a:chOff x="2608920" y="137880"/>
                <a:chExt cx="3270240" cy="911160"/>
              </a:xfrm>
            </xdr:grpSpPr>
            <xdr:sp>
              <xdr:nvSpPr>
                <xdr:cNvPr id="550" name="Rectangle: Rounded Corners 223"/>
                <xdr:cNvSpPr/>
              </xdr:nvSpPr>
              <xdr:spPr>
                <a:xfrm>
                  <a:off x="2608920" y="13788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551" name="Chart 222"/>
                <xdr:cNvGraphicFramePr/>
              </xdr:nvGraphicFramePr>
              <xdr:xfrm>
                <a:off x="2629080" y="675360"/>
                <a:ext cx="3199320" cy="37368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552" name="Group 207"/>
              <xdr:cNvGrpSpPr/>
            </xdr:nvGrpSpPr>
            <xdr:grpSpPr>
              <a:xfrm>
                <a:off x="5930280" y="139320"/>
                <a:ext cx="3270240" cy="910800"/>
                <a:chOff x="5930280" y="139320"/>
                <a:chExt cx="3270240" cy="910800"/>
              </a:xfrm>
            </xdr:grpSpPr>
            <xdr:graphicFrame>
              <xdr:nvGraphicFramePr>
                <xdr:cNvPr id="553" name="Chart 221"/>
                <xdr:cNvGraphicFramePr/>
              </xdr:nvGraphicFramePr>
              <xdr:xfrm>
                <a:off x="5950440" y="676440"/>
                <a:ext cx="3199320" cy="373680"/>
              </xdr:xfrm>
              <a:graphic>
                <a:graphicData uri="http://schemas.openxmlformats.org/drawingml/2006/chart">
                  <c:chart xmlns:c="http://schemas.openxmlformats.org/drawingml/2006/chart" xmlns:r="http://schemas.openxmlformats.org/officeDocument/2006/relationships" r:id="rId3"/>
                </a:graphicData>
              </a:graphic>
            </xdr:graphicFrame>
            <xdr:sp>
              <xdr:nvSpPr>
                <xdr:cNvPr id="554" name="Rectangle: Rounded Corners 220"/>
                <xdr:cNvSpPr/>
              </xdr:nvSpPr>
              <xdr:spPr>
                <a:xfrm>
                  <a:off x="5930280" y="13932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pSp>
          <xdr:grpSp>
            <xdr:nvGrpSpPr>
              <xdr:cNvPr id="555" name="Group 208"/>
              <xdr:cNvGrpSpPr/>
            </xdr:nvGrpSpPr>
            <xdr:grpSpPr>
              <a:xfrm>
                <a:off x="5924880" y="1080360"/>
                <a:ext cx="3270240" cy="911160"/>
                <a:chOff x="5924880" y="1080360"/>
                <a:chExt cx="3270240" cy="911160"/>
              </a:xfrm>
            </xdr:grpSpPr>
            <xdr:sp>
              <xdr:nvSpPr>
                <xdr:cNvPr id="556" name="Rectangle: Rounded Corners 219"/>
                <xdr:cNvSpPr/>
              </xdr:nvSpPr>
              <xdr:spPr>
                <a:xfrm>
                  <a:off x="5924880" y="108036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557" name="Chart 218"/>
                <xdr:cNvGraphicFramePr/>
              </xdr:nvGraphicFramePr>
              <xdr:xfrm>
                <a:off x="5945040" y="1617840"/>
                <a:ext cx="3199320" cy="37368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558" name="Group 209"/>
              <xdr:cNvGrpSpPr/>
            </xdr:nvGrpSpPr>
            <xdr:grpSpPr>
              <a:xfrm>
                <a:off x="2606760" y="1085760"/>
                <a:ext cx="3270240" cy="911160"/>
                <a:chOff x="2606760" y="1085760"/>
                <a:chExt cx="3270240" cy="911160"/>
              </a:xfrm>
            </xdr:grpSpPr>
            <xdr:graphicFrame>
              <xdr:nvGraphicFramePr>
                <xdr:cNvPr id="559" name="Chart 216"/>
                <xdr:cNvGraphicFramePr/>
              </xdr:nvGraphicFramePr>
              <xdr:xfrm>
                <a:off x="2626920" y="1623240"/>
                <a:ext cx="3199320" cy="373680"/>
              </xdr:xfrm>
              <a:graphic>
                <a:graphicData uri="http://schemas.openxmlformats.org/drawingml/2006/chart">
                  <c:chart xmlns:c="http://schemas.openxmlformats.org/drawingml/2006/chart" xmlns:r="http://schemas.openxmlformats.org/officeDocument/2006/relationships" r:id="rId5"/>
                </a:graphicData>
              </a:graphic>
            </xdr:graphicFrame>
            <xdr:sp>
              <xdr:nvSpPr>
                <xdr:cNvPr id="560" name="Rectangle: Rounded Corners 217"/>
                <xdr:cNvSpPr/>
              </xdr:nvSpPr>
              <xdr:spPr>
                <a:xfrm>
                  <a:off x="2606760" y="108576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pSp>
          <xdr:grpSp>
            <xdr:nvGrpSpPr>
              <xdr:cNvPr id="561" name="Group 210"/>
              <xdr:cNvGrpSpPr/>
            </xdr:nvGrpSpPr>
            <xdr:grpSpPr>
              <a:xfrm>
                <a:off x="9250560" y="133200"/>
                <a:ext cx="3287880" cy="920880"/>
                <a:chOff x="9250560" y="133200"/>
                <a:chExt cx="3287880" cy="920880"/>
              </a:xfrm>
            </xdr:grpSpPr>
            <xdr:sp>
              <xdr:nvSpPr>
                <xdr:cNvPr id="562" name="Rectangle: Rounded Corners 215"/>
                <xdr:cNvSpPr/>
              </xdr:nvSpPr>
              <xdr:spPr>
                <a:xfrm>
                  <a:off x="9250560" y="133200"/>
                  <a:ext cx="3287880" cy="9014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563" name="Chart 214"/>
                <xdr:cNvGraphicFramePr/>
              </xdr:nvGraphicFramePr>
              <xdr:xfrm>
                <a:off x="9270720" y="680400"/>
                <a:ext cx="3216600" cy="373680"/>
              </xdr:xfrm>
              <a:graphic>
                <a:graphicData uri="http://schemas.openxmlformats.org/drawingml/2006/chart">
                  <c:chart xmlns:c="http://schemas.openxmlformats.org/drawingml/2006/chart" xmlns:r="http://schemas.openxmlformats.org/officeDocument/2006/relationships" r:id="rId6"/>
                </a:graphicData>
              </a:graphic>
            </xdr:graphicFrame>
          </xdr:grpSp>
          <xdr:grpSp>
            <xdr:nvGrpSpPr>
              <xdr:cNvPr id="564" name="Group 211"/>
              <xdr:cNvGrpSpPr/>
            </xdr:nvGrpSpPr>
            <xdr:grpSpPr>
              <a:xfrm>
                <a:off x="9245160" y="1077120"/>
                <a:ext cx="3288240" cy="910800"/>
                <a:chOff x="9245160" y="1077120"/>
                <a:chExt cx="3288240" cy="910800"/>
              </a:xfrm>
            </xdr:grpSpPr>
            <xdr:graphicFrame>
              <xdr:nvGraphicFramePr>
                <xdr:cNvPr id="565" name="Chart 212"/>
                <xdr:cNvGraphicFramePr/>
              </xdr:nvGraphicFramePr>
              <xdr:xfrm>
                <a:off x="9265680" y="1614240"/>
                <a:ext cx="3216960" cy="373680"/>
              </xdr:xfrm>
              <a:graphic>
                <a:graphicData uri="http://schemas.openxmlformats.org/drawingml/2006/chart">
                  <c:chart xmlns:c="http://schemas.openxmlformats.org/drawingml/2006/chart" xmlns:r="http://schemas.openxmlformats.org/officeDocument/2006/relationships" r:id="rId7"/>
                </a:graphicData>
              </a:graphic>
            </xdr:graphicFrame>
            <xdr:sp>
              <xdr:nvSpPr>
                <xdr:cNvPr id="566" name="Rectangle: Rounded Corners 213"/>
                <xdr:cNvSpPr/>
              </xdr:nvSpPr>
              <xdr:spPr>
                <a:xfrm>
                  <a:off x="9245160" y="1077120"/>
                  <a:ext cx="3288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pSp>
        </xdr:grpSp>
        <xdr:grpSp>
          <xdr:nvGrpSpPr>
            <xdr:cNvPr id="567" name="Group 203"/>
            <xdr:cNvGrpSpPr/>
          </xdr:nvGrpSpPr>
          <xdr:grpSpPr>
            <a:xfrm>
              <a:off x="12762360" y="972720"/>
              <a:ext cx="1365480" cy="1374120"/>
              <a:chOff x="12762360" y="972720"/>
              <a:chExt cx="1365480" cy="1374120"/>
            </a:xfrm>
          </xdr:grpSpPr>
          <xdr:pic>
            <xdr:nvPicPr>
              <xdr:cNvPr id="568" name="Picture 204" descr=""/>
              <xdr:cNvPicPr/>
            </xdr:nvPicPr>
            <xdr:blipFill>
              <a:blip r:embed="rId8"/>
              <a:stretch/>
            </xdr:blipFill>
            <xdr:spPr>
              <a:xfrm>
                <a:off x="13127040" y="1531440"/>
                <a:ext cx="611280" cy="649080"/>
              </a:xfrm>
              <a:prstGeom prst="rect">
                <a:avLst/>
              </a:prstGeom>
              <a:ln w="0">
                <a:noFill/>
              </a:ln>
            </xdr:spPr>
          </xdr:pic>
          <xdr:sp>
            <xdr:nvSpPr>
              <xdr:cNvPr id="569" name="Rectangle: Rounded Corners 205"/>
              <xdr:cNvSpPr/>
            </xdr:nvSpPr>
            <xdr:spPr>
              <a:xfrm>
                <a:off x="12762360" y="972720"/>
                <a:ext cx="1365480" cy="13741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570" name="Group 196"/>
          <xdr:cNvGrpSpPr/>
        </xdr:nvGrpSpPr>
        <xdr:grpSpPr>
          <a:xfrm>
            <a:off x="2606760" y="2047320"/>
            <a:ext cx="9922680" cy="466920"/>
            <a:chOff x="2606760" y="2047320"/>
            <a:chExt cx="9922680" cy="466920"/>
          </a:xfrm>
        </xdr:grpSpPr>
        <xdr:graphicFrame>
          <xdr:nvGraphicFramePr>
            <xdr:cNvPr id="571" name="Chart 197"/>
            <xdr:cNvGraphicFramePr/>
          </xdr:nvGraphicFramePr>
          <xdr:xfrm>
            <a:off x="4847040" y="2088000"/>
            <a:ext cx="6479280" cy="373680"/>
          </xdr:xfrm>
          <a:graphic>
            <a:graphicData uri="http://schemas.openxmlformats.org/drawingml/2006/chart">
              <c:chart xmlns:c="http://schemas.openxmlformats.org/drawingml/2006/chart" xmlns:r="http://schemas.openxmlformats.org/officeDocument/2006/relationships" r:id="rId9"/>
            </a:graphicData>
          </a:graphic>
        </xdr:graphicFrame>
        <xdr:sp>
          <xdr:nvSpPr>
            <xdr:cNvPr id="572" name="Rectangle 198"/>
            <xdr:cNvSpPr/>
          </xdr:nvSpPr>
          <xdr:spPr>
            <a:xfrm>
              <a:off x="11149200" y="2070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573" name="Group 199"/>
            <xdr:cNvGrpSpPr/>
          </xdr:nvGrpSpPr>
          <xdr:grpSpPr>
            <a:xfrm>
              <a:off x="2606760" y="2047320"/>
              <a:ext cx="9922680" cy="466920"/>
              <a:chOff x="2606760" y="2047320"/>
              <a:chExt cx="9922680" cy="466920"/>
            </a:xfrm>
          </xdr:grpSpPr>
          <xdr:sp>
            <xdr:nvSpPr>
              <xdr:cNvPr id="574" name="Rectangle: Rounded Corners 200"/>
              <xdr:cNvSpPr/>
            </xdr:nvSpPr>
            <xdr:spPr>
              <a:xfrm>
                <a:off x="2606760" y="2048040"/>
                <a:ext cx="9922680" cy="4658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575" name="Straight Connector 201"/>
              <xdr:cNvCxnSpPr/>
            </xdr:nvCxnSpPr>
            <xdr:spPr>
              <a:xfrm flipH="1">
                <a:off x="11142000" y="2047320"/>
                <a:ext cx="1080" cy="467280"/>
              </a:xfrm>
              <a:prstGeom prst="straightConnector1">
                <a:avLst/>
              </a:prstGeom>
              <a:ln w="12700">
                <a:solidFill>
                  <a:srgbClr val="000000"/>
                </a:solidFill>
                <a:miter/>
              </a:ln>
            </xdr:spPr>
          </xdr:cxnSp>
        </xdr:grpSp>
      </xdr:grpSp>
    </xdr:grpSp>
    <xdr:clientData/>
  </xdr:twoCellAnchor>
  <xdr:twoCellAnchor editAs="absolute">
    <xdr:from>
      <xdr:col>0</xdr:col>
      <xdr:colOff>251280</xdr:colOff>
      <xdr:row>34</xdr:row>
      <xdr:rowOff>68760</xdr:rowOff>
    </xdr:from>
    <xdr:to>
      <xdr:col>0</xdr:col>
      <xdr:colOff>834840</xdr:colOff>
      <xdr:row>45</xdr:row>
      <xdr:rowOff>27000</xdr:rowOff>
    </xdr:to>
    <xdr:grpSp>
      <xdr:nvGrpSpPr>
        <xdr:cNvPr id="576" name="AddRemoveBTN_RelationQ3_1"/>
        <xdr:cNvGrpSpPr/>
      </xdr:nvGrpSpPr>
      <xdr:grpSpPr>
        <a:xfrm>
          <a:off x="251280" y="4469400"/>
          <a:ext cx="583560" cy="644040"/>
          <a:chOff x="251280" y="4469400"/>
          <a:chExt cx="583560" cy="644040"/>
        </a:xfrm>
      </xdr:grpSpPr>
      <xdr:sp>
        <xdr:nvSpPr>
          <xdr:cNvPr id="577" name="Rounded Rectangle 19" hidden="1"/>
          <xdr:cNvSpPr/>
        </xdr:nvSpPr>
        <xdr:spPr>
          <a:xfrm>
            <a:off x="258480" y="44809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78" name="Straight Connector 119"/>
          <xdr:cNvCxnSpPr/>
        </xdr:nvCxnSpPr>
        <xdr:spPr>
          <a:xfrm>
            <a:off x="251280" y="4905720"/>
            <a:ext cx="574560" cy="2520"/>
          </a:xfrm>
          <a:prstGeom prst="straightConnector1">
            <a:avLst/>
          </a:prstGeom>
          <a:ln w="28575">
            <a:solidFill>
              <a:srgbClr val="000000"/>
            </a:solidFill>
            <a:miter/>
          </a:ln>
        </xdr:spPr>
      </xdr:cxnSp>
      <xdr:cxnSp>
        <xdr:nvCxnSpPr>
          <xdr:cNvPr id="579" name="Straight Connector 120"/>
          <xdr:cNvCxnSpPr/>
        </xdr:nvCxnSpPr>
        <xdr:spPr>
          <a:xfrm>
            <a:off x="267840" y="4689360"/>
            <a:ext cx="567360" cy="360"/>
          </a:xfrm>
          <a:prstGeom prst="straightConnector1">
            <a:avLst/>
          </a:prstGeom>
          <a:ln w="28575">
            <a:solidFill>
              <a:srgbClr val="000000"/>
            </a:solidFill>
            <a:miter/>
          </a:ln>
        </xdr:spPr>
      </xdr:cxnSp>
      <xdr:sp>
        <xdr:nvSpPr>
          <xdr:cNvPr id="580" name="Rectangle 121" hidden="1"/>
          <xdr:cNvSpPr/>
        </xdr:nvSpPr>
        <xdr:spPr>
          <a:xfrm>
            <a:off x="296640" y="446940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81" name="Plus Sign 153" hidden="1"/>
          <xdr:cNvSpPr/>
        </xdr:nvSpPr>
        <xdr:spPr>
          <a:xfrm>
            <a:off x="418320" y="469908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82" name="Minus Sign 154" hidden="1"/>
          <xdr:cNvSpPr/>
        </xdr:nvSpPr>
        <xdr:spPr>
          <a:xfrm>
            <a:off x="406080" y="488628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34</xdr:row>
      <xdr:rowOff>0</xdr:rowOff>
    </xdr:from>
    <xdr:to>
      <xdr:col>0</xdr:col>
      <xdr:colOff>834840</xdr:colOff>
      <xdr:row>44</xdr:row>
      <xdr:rowOff>186840</xdr:rowOff>
    </xdr:to>
    <xdr:grpSp>
      <xdr:nvGrpSpPr>
        <xdr:cNvPr id="583" name="AddRemoveBTN_EducWorkQ4_1"/>
        <xdr:cNvGrpSpPr/>
      </xdr:nvGrpSpPr>
      <xdr:grpSpPr>
        <a:xfrm>
          <a:off x="251280" y="4400640"/>
          <a:ext cx="583560" cy="644040"/>
          <a:chOff x="251280" y="4400640"/>
          <a:chExt cx="583560" cy="644040"/>
        </a:xfrm>
      </xdr:grpSpPr>
      <xdr:sp>
        <xdr:nvSpPr>
          <xdr:cNvPr id="584" name="Rounded Rectangle 19" hidden="1"/>
          <xdr:cNvSpPr/>
        </xdr:nvSpPr>
        <xdr:spPr>
          <a:xfrm>
            <a:off x="25848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85" name="Straight Connector 126"/>
          <xdr:cNvCxnSpPr/>
        </xdr:nvCxnSpPr>
        <xdr:spPr>
          <a:xfrm>
            <a:off x="251280" y="4836960"/>
            <a:ext cx="574560" cy="2880"/>
          </a:xfrm>
          <a:prstGeom prst="straightConnector1">
            <a:avLst/>
          </a:prstGeom>
          <a:ln w="28575">
            <a:solidFill>
              <a:srgbClr val="000000"/>
            </a:solidFill>
            <a:miter/>
          </a:ln>
        </xdr:spPr>
      </xdr:cxnSp>
      <xdr:cxnSp>
        <xdr:nvCxnSpPr>
          <xdr:cNvPr id="586" name="Straight Connector 127"/>
          <xdr:cNvCxnSpPr/>
        </xdr:nvCxnSpPr>
        <xdr:spPr>
          <a:xfrm>
            <a:off x="267840" y="4620960"/>
            <a:ext cx="567360" cy="360"/>
          </a:xfrm>
          <a:prstGeom prst="straightConnector1">
            <a:avLst/>
          </a:prstGeom>
          <a:ln w="28575">
            <a:solidFill>
              <a:srgbClr val="000000"/>
            </a:solidFill>
            <a:miter/>
          </a:ln>
        </xdr:spPr>
      </xdr:cxnSp>
      <xdr:sp>
        <xdr:nvSpPr>
          <xdr:cNvPr id="587" name="Rectangle 128" hidden="1"/>
          <xdr:cNvSpPr/>
        </xdr:nvSpPr>
        <xdr:spPr>
          <a:xfrm>
            <a:off x="29664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88" name="Plus Sign 153" hidden="1"/>
          <xdr:cNvSpPr/>
        </xdr:nvSpPr>
        <xdr:spPr>
          <a:xfrm>
            <a:off x="4183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89" name="Minus Sign 154" hidden="1"/>
          <xdr:cNvSpPr/>
        </xdr:nvSpPr>
        <xdr:spPr>
          <a:xfrm>
            <a:off x="40608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34</xdr:row>
      <xdr:rowOff>0</xdr:rowOff>
    </xdr:from>
    <xdr:to>
      <xdr:col>0</xdr:col>
      <xdr:colOff>834840</xdr:colOff>
      <xdr:row>44</xdr:row>
      <xdr:rowOff>186840</xdr:rowOff>
    </xdr:to>
    <xdr:grpSp>
      <xdr:nvGrpSpPr>
        <xdr:cNvPr id="590" name="AddRemoveBTN_EducWorkQ5_1"/>
        <xdr:cNvGrpSpPr/>
      </xdr:nvGrpSpPr>
      <xdr:grpSpPr>
        <a:xfrm>
          <a:off x="251280" y="4400640"/>
          <a:ext cx="583560" cy="644040"/>
          <a:chOff x="251280" y="4400640"/>
          <a:chExt cx="583560" cy="644040"/>
        </a:xfrm>
      </xdr:grpSpPr>
      <xdr:sp>
        <xdr:nvSpPr>
          <xdr:cNvPr id="591" name="Rounded Rectangle 19" hidden="1"/>
          <xdr:cNvSpPr/>
        </xdr:nvSpPr>
        <xdr:spPr>
          <a:xfrm>
            <a:off x="25848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92" name="Straight Connector 161"/>
          <xdr:cNvCxnSpPr/>
        </xdr:nvCxnSpPr>
        <xdr:spPr>
          <a:xfrm>
            <a:off x="251280" y="4836960"/>
            <a:ext cx="574560" cy="2880"/>
          </a:xfrm>
          <a:prstGeom prst="straightConnector1">
            <a:avLst/>
          </a:prstGeom>
          <a:ln w="28575">
            <a:solidFill>
              <a:srgbClr val="000000"/>
            </a:solidFill>
            <a:miter/>
          </a:ln>
        </xdr:spPr>
      </xdr:cxnSp>
      <xdr:cxnSp>
        <xdr:nvCxnSpPr>
          <xdr:cNvPr id="593" name="Straight Connector 162"/>
          <xdr:cNvCxnSpPr/>
        </xdr:nvCxnSpPr>
        <xdr:spPr>
          <a:xfrm>
            <a:off x="267840" y="4620960"/>
            <a:ext cx="567360" cy="360"/>
          </a:xfrm>
          <a:prstGeom prst="straightConnector1">
            <a:avLst/>
          </a:prstGeom>
          <a:ln w="28575">
            <a:solidFill>
              <a:srgbClr val="000000"/>
            </a:solidFill>
            <a:miter/>
          </a:ln>
        </xdr:spPr>
      </xdr:cxnSp>
      <xdr:sp>
        <xdr:nvSpPr>
          <xdr:cNvPr id="594" name="Rectangle 163" hidden="1"/>
          <xdr:cNvSpPr/>
        </xdr:nvSpPr>
        <xdr:spPr>
          <a:xfrm>
            <a:off x="29664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595" name="Plus Sign 153" hidden="1"/>
          <xdr:cNvSpPr/>
        </xdr:nvSpPr>
        <xdr:spPr>
          <a:xfrm>
            <a:off x="4183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596" name="Minus Sign 154" hidden="1"/>
          <xdr:cNvSpPr/>
        </xdr:nvSpPr>
        <xdr:spPr>
          <a:xfrm>
            <a:off x="40608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44</xdr:row>
      <xdr:rowOff>186840</xdr:rowOff>
    </xdr:to>
    <xdr:grpSp>
      <xdr:nvGrpSpPr>
        <xdr:cNvPr id="597" name="AddRemoveBTN_EducWorkQ6_1"/>
        <xdr:cNvGrpSpPr/>
      </xdr:nvGrpSpPr>
      <xdr:grpSpPr>
        <a:xfrm>
          <a:off x="247320" y="4400640"/>
          <a:ext cx="583560" cy="644040"/>
          <a:chOff x="247320" y="4400640"/>
          <a:chExt cx="583560" cy="644040"/>
        </a:xfrm>
      </xdr:grpSpPr>
      <xdr:sp>
        <xdr:nvSpPr>
          <xdr:cNvPr id="598" name="Rounded Rectangle 19" hidden="1"/>
          <xdr:cNvSpPr/>
        </xdr:nvSpPr>
        <xdr:spPr>
          <a:xfrm>
            <a:off x="25452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599" name="Straight Connector 168"/>
          <xdr:cNvCxnSpPr/>
        </xdr:nvCxnSpPr>
        <xdr:spPr>
          <a:xfrm>
            <a:off x="247320" y="4836960"/>
            <a:ext cx="574560" cy="2880"/>
          </a:xfrm>
          <a:prstGeom prst="straightConnector1">
            <a:avLst/>
          </a:prstGeom>
          <a:ln w="28575">
            <a:solidFill>
              <a:srgbClr val="000000"/>
            </a:solidFill>
            <a:miter/>
          </a:ln>
        </xdr:spPr>
      </xdr:cxnSp>
      <xdr:cxnSp>
        <xdr:nvCxnSpPr>
          <xdr:cNvPr id="600" name="Straight Connector 169"/>
          <xdr:cNvCxnSpPr/>
        </xdr:nvCxnSpPr>
        <xdr:spPr>
          <a:xfrm>
            <a:off x="264240" y="4620960"/>
            <a:ext cx="567000" cy="360"/>
          </a:xfrm>
          <a:prstGeom prst="straightConnector1">
            <a:avLst/>
          </a:prstGeom>
          <a:ln w="28575">
            <a:solidFill>
              <a:srgbClr val="000000"/>
            </a:solidFill>
            <a:miter/>
          </a:ln>
        </xdr:spPr>
      </xdr:cxnSp>
      <xdr:sp>
        <xdr:nvSpPr>
          <xdr:cNvPr id="601" name="Rectangle 170" hidden="1"/>
          <xdr:cNvSpPr/>
        </xdr:nvSpPr>
        <xdr:spPr>
          <a:xfrm>
            <a:off x="29268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02" name="Plus Sign 153" hidden="1"/>
          <xdr:cNvSpPr/>
        </xdr:nvSpPr>
        <xdr:spPr>
          <a:xfrm>
            <a:off x="4147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03" name="Minus Sign 154" hidden="1"/>
          <xdr:cNvSpPr/>
        </xdr:nvSpPr>
        <xdr:spPr>
          <a:xfrm>
            <a:off x="40212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44</xdr:row>
      <xdr:rowOff>186840</xdr:rowOff>
    </xdr:to>
    <xdr:grpSp>
      <xdr:nvGrpSpPr>
        <xdr:cNvPr id="604" name="AddRemoveBTN_EducWorkQ7_1"/>
        <xdr:cNvGrpSpPr/>
      </xdr:nvGrpSpPr>
      <xdr:grpSpPr>
        <a:xfrm>
          <a:off x="247320" y="4400640"/>
          <a:ext cx="583560" cy="644040"/>
          <a:chOff x="247320" y="4400640"/>
          <a:chExt cx="583560" cy="644040"/>
        </a:xfrm>
      </xdr:grpSpPr>
      <xdr:sp>
        <xdr:nvSpPr>
          <xdr:cNvPr id="605" name="Rounded Rectangle 19" hidden="1"/>
          <xdr:cNvSpPr/>
        </xdr:nvSpPr>
        <xdr:spPr>
          <a:xfrm>
            <a:off x="25452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06" name="Straight Connector 189"/>
          <xdr:cNvCxnSpPr/>
        </xdr:nvCxnSpPr>
        <xdr:spPr>
          <a:xfrm>
            <a:off x="247320" y="4836960"/>
            <a:ext cx="574560" cy="2880"/>
          </a:xfrm>
          <a:prstGeom prst="straightConnector1">
            <a:avLst/>
          </a:prstGeom>
          <a:ln w="28575">
            <a:solidFill>
              <a:srgbClr val="000000"/>
            </a:solidFill>
            <a:miter/>
          </a:ln>
        </xdr:spPr>
      </xdr:cxnSp>
      <xdr:cxnSp>
        <xdr:nvCxnSpPr>
          <xdr:cNvPr id="607" name="Straight Connector 190"/>
          <xdr:cNvCxnSpPr/>
        </xdr:nvCxnSpPr>
        <xdr:spPr>
          <a:xfrm>
            <a:off x="264240" y="4620960"/>
            <a:ext cx="567000" cy="360"/>
          </a:xfrm>
          <a:prstGeom prst="straightConnector1">
            <a:avLst/>
          </a:prstGeom>
          <a:ln w="28575">
            <a:solidFill>
              <a:srgbClr val="000000"/>
            </a:solidFill>
            <a:miter/>
          </a:ln>
        </xdr:spPr>
      </xdr:cxnSp>
      <xdr:sp>
        <xdr:nvSpPr>
          <xdr:cNvPr id="608" name="Rectangle 191" hidden="1"/>
          <xdr:cNvSpPr/>
        </xdr:nvSpPr>
        <xdr:spPr>
          <a:xfrm>
            <a:off x="29268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09" name="Plus Sign 153" hidden="1"/>
          <xdr:cNvSpPr/>
        </xdr:nvSpPr>
        <xdr:spPr>
          <a:xfrm>
            <a:off x="4147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10" name="Minus Sign 154" hidden="1"/>
          <xdr:cNvSpPr/>
        </xdr:nvSpPr>
        <xdr:spPr>
          <a:xfrm>
            <a:off x="40212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44</xdr:row>
      <xdr:rowOff>186840</xdr:rowOff>
    </xdr:to>
    <xdr:grpSp>
      <xdr:nvGrpSpPr>
        <xdr:cNvPr id="611" name="AddRemoveBTN_EducWorkQ10_1"/>
        <xdr:cNvGrpSpPr/>
      </xdr:nvGrpSpPr>
      <xdr:grpSpPr>
        <a:xfrm>
          <a:off x="247320" y="4400640"/>
          <a:ext cx="583560" cy="644040"/>
          <a:chOff x="247320" y="4400640"/>
          <a:chExt cx="583560" cy="644040"/>
        </a:xfrm>
      </xdr:grpSpPr>
      <xdr:sp>
        <xdr:nvSpPr>
          <xdr:cNvPr id="612" name="Rounded Rectangle 19" hidden="1"/>
          <xdr:cNvSpPr/>
        </xdr:nvSpPr>
        <xdr:spPr>
          <a:xfrm>
            <a:off x="25452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13" name="Straight Connector 226"/>
          <xdr:cNvCxnSpPr/>
        </xdr:nvCxnSpPr>
        <xdr:spPr>
          <a:xfrm>
            <a:off x="247320" y="4836960"/>
            <a:ext cx="574560" cy="2880"/>
          </a:xfrm>
          <a:prstGeom prst="straightConnector1">
            <a:avLst/>
          </a:prstGeom>
          <a:ln w="28575">
            <a:solidFill>
              <a:srgbClr val="000000"/>
            </a:solidFill>
            <a:miter/>
          </a:ln>
        </xdr:spPr>
      </xdr:cxnSp>
      <xdr:cxnSp>
        <xdr:nvCxnSpPr>
          <xdr:cNvPr id="614" name="Straight Connector 227"/>
          <xdr:cNvCxnSpPr/>
        </xdr:nvCxnSpPr>
        <xdr:spPr>
          <a:xfrm>
            <a:off x="264240" y="4620960"/>
            <a:ext cx="567000" cy="360"/>
          </a:xfrm>
          <a:prstGeom prst="straightConnector1">
            <a:avLst/>
          </a:prstGeom>
          <a:ln w="28575">
            <a:solidFill>
              <a:srgbClr val="000000"/>
            </a:solidFill>
            <a:miter/>
          </a:ln>
        </xdr:spPr>
      </xdr:cxnSp>
      <xdr:sp>
        <xdr:nvSpPr>
          <xdr:cNvPr id="615" name="Rectangle 228" hidden="1"/>
          <xdr:cNvSpPr/>
        </xdr:nvSpPr>
        <xdr:spPr>
          <a:xfrm>
            <a:off x="29268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16" name="Plus Sign 153" hidden="1"/>
          <xdr:cNvSpPr/>
        </xdr:nvSpPr>
        <xdr:spPr>
          <a:xfrm>
            <a:off x="4147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17" name="Minus Sign 154" hidden="1"/>
          <xdr:cNvSpPr/>
        </xdr:nvSpPr>
        <xdr:spPr>
          <a:xfrm>
            <a:off x="40212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44</xdr:row>
      <xdr:rowOff>186840</xdr:rowOff>
    </xdr:to>
    <xdr:grpSp>
      <xdr:nvGrpSpPr>
        <xdr:cNvPr id="618" name="AddRemoveBTN_EducWorkQ11_1"/>
        <xdr:cNvGrpSpPr/>
      </xdr:nvGrpSpPr>
      <xdr:grpSpPr>
        <a:xfrm>
          <a:off x="247320" y="4400640"/>
          <a:ext cx="583560" cy="644040"/>
          <a:chOff x="247320" y="4400640"/>
          <a:chExt cx="583560" cy="644040"/>
        </a:xfrm>
      </xdr:grpSpPr>
      <xdr:sp>
        <xdr:nvSpPr>
          <xdr:cNvPr id="619" name="Rounded Rectangle 19" hidden="1"/>
          <xdr:cNvSpPr/>
        </xdr:nvSpPr>
        <xdr:spPr>
          <a:xfrm>
            <a:off x="254520" y="441252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20" name="Straight Connector 233"/>
          <xdr:cNvCxnSpPr/>
        </xdr:nvCxnSpPr>
        <xdr:spPr>
          <a:xfrm>
            <a:off x="247320" y="4836960"/>
            <a:ext cx="574560" cy="2880"/>
          </a:xfrm>
          <a:prstGeom prst="straightConnector1">
            <a:avLst/>
          </a:prstGeom>
          <a:ln w="28575">
            <a:solidFill>
              <a:srgbClr val="000000"/>
            </a:solidFill>
            <a:miter/>
          </a:ln>
        </xdr:spPr>
      </xdr:cxnSp>
      <xdr:cxnSp>
        <xdr:nvCxnSpPr>
          <xdr:cNvPr id="621" name="Straight Connector 234"/>
          <xdr:cNvCxnSpPr/>
        </xdr:nvCxnSpPr>
        <xdr:spPr>
          <a:xfrm>
            <a:off x="264240" y="4620960"/>
            <a:ext cx="567000" cy="360"/>
          </a:xfrm>
          <a:prstGeom prst="straightConnector1">
            <a:avLst/>
          </a:prstGeom>
          <a:ln w="28575">
            <a:solidFill>
              <a:srgbClr val="000000"/>
            </a:solidFill>
            <a:miter/>
          </a:ln>
        </xdr:spPr>
      </xdr:cxnSp>
      <xdr:sp>
        <xdr:nvSpPr>
          <xdr:cNvPr id="622" name="Rectangle 235" hidden="1"/>
          <xdr:cNvSpPr/>
        </xdr:nvSpPr>
        <xdr:spPr>
          <a:xfrm>
            <a:off x="292680" y="440064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23" name="Plus Sign 153" hidden="1"/>
          <xdr:cNvSpPr/>
        </xdr:nvSpPr>
        <xdr:spPr>
          <a:xfrm>
            <a:off x="414720" y="46303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24" name="Minus Sign 154" hidden="1"/>
          <xdr:cNvSpPr/>
        </xdr:nvSpPr>
        <xdr:spPr>
          <a:xfrm>
            <a:off x="402120" y="48175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43</xdr:row>
      <xdr:rowOff>68760</xdr:rowOff>
    </xdr:from>
    <xdr:to>
      <xdr:col>0</xdr:col>
      <xdr:colOff>834840</xdr:colOff>
      <xdr:row>46</xdr:row>
      <xdr:rowOff>141120</xdr:rowOff>
    </xdr:to>
    <xdr:grpSp>
      <xdr:nvGrpSpPr>
        <xdr:cNvPr id="625" name="AddRemoveBTN_RelationQ4_1"/>
        <xdr:cNvGrpSpPr/>
      </xdr:nvGrpSpPr>
      <xdr:grpSpPr>
        <a:xfrm>
          <a:off x="251280" y="4812120"/>
          <a:ext cx="583560" cy="644040"/>
          <a:chOff x="251280" y="4812120"/>
          <a:chExt cx="583560" cy="644040"/>
        </a:xfrm>
      </xdr:grpSpPr>
      <xdr:sp>
        <xdr:nvSpPr>
          <xdr:cNvPr id="626" name="Rounded Rectangle 19" hidden="1"/>
          <xdr:cNvSpPr/>
        </xdr:nvSpPr>
        <xdr:spPr>
          <a:xfrm>
            <a:off x="258480" y="482364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27" name="Straight Connector 240"/>
          <xdr:cNvCxnSpPr/>
        </xdr:nvCxnSpPr>
        <xdr:spPr>
          <a:xfrm>
            <a:off x="251280" y="5248440"/>
            <a:ext cx="574560" cy="2520"/>
          </a:xfrm>
          <a:prstGeom prst="straightConnector1">
            <a:avLst/>
          </a:prstGeom>
          <a:ln w="28575">
            <a:solidFill>
              <a:srgbClr val="000000"/>
            </a:solidFill>
            <a:miter/>
          </a:ln>
        </xdr:spPr>
      </xdr:cxnSp>
      <xdr:cxnSp>
        <xdr:nvCxnSpPr>
          <xdr:cNvPr id="628" name="Straight Connector 241"/>
          <xdr:cNvCxnSpPr/>
        </xdr:nvCxnSpPr>
        <xdr:spPr>
          <a:xfrm>
            <a:off x="267840" y="5032080"/>
            <a:ext cx="567360" cy="360"/>
          </a:xfrm>
          <a:prstGeom prst="straightConnector1">
            <a:avLst/>
          </a:prstGeom>
          <a:ln w="28575">
            <a:solidFill>
              <a:srgbClr val="000000"/>
            </a:solidFill>
            <a:miter/>
          </a:ln>
        </xdr:spPr>
      </xdr:cxnSp>
      <xdr:sp>
        <xdr:nvSpPr>
          <xdr:cNvPr id="629" name="Rectangle 242" hidden="1"/>
          <xdr:cNvSpPr/>
        </xdr:nvSpPr>
        <xdr:spPr>
          <a:xfrm>
            <a:off x="296640" y="481212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30" name="Plus Sign 153" hidden="1"/>
          <xdr:cNvSpPr/>
        </xdr:nvSpPr>
        <xdr:spPr>
          <a:xfrm>
            <a:off x="418320" y="504180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31" name="Minus Sign 154" hidden="1"/>
          <xdr:cNvSpPr/>
        </xdr:nvSpPr>
        <xdr:spPr>
          <a:xfrm>
            <a:off x="406080" y="522900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242640</xdr:colOff>
      <xdr:row>44</xdr:row>
      <xdr:rowOff>66600</xdr:rowOff>
    </xdr:from>
    <xdr:to>
      <xdr:col>0</xdr:col>
      <xdr:colOff>825840</xdr:colOff>
      <xdr:row>47</xdr:row>
      <xdr:rowOff>152280</xdr:rowOff>
    </xdr:to>
    <xdr:grpSp>
      <xdr:nvGrpSpPr>
        <xdr:cNvPr id="632" name="AddRemoveBTN_EducWorkQ10"/>
        <xdr:cNvGrpSpPr/>
      </xdr:nvGrpSpPr>
      <xdr:grpSpPr>
        <a:xfrm>
          <a:off x="242640" y="4924440"/>
          <a:ext cx="583200" cy="771480"/>
          <a:chOff x="242640" y="4924440"/>
          <a:chExt cx="583200" cy="771480"/>
        </a:xfrm>
      </xdr:grpSpPr>
      <xdr:sp>
        <xdr:nvSpPr>
          <xdr:cNvPr id="633" name="Rounded Rectangle 19"/>
          <xdr:cNvSpPr/>
        </xdr:nvSpPr>
        <xdr:spPr>
          <a:xfrm>
            <a:off x="249480" y="4938840"/>
            <a:ext cx="571680" cy="717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34" name="Straight Connector 247"/>
          <xdr:cNvCxnSpPr/>
        </xdr:nvCxnSpPr>
        <xdr:spPr>
          <a:xfrm>
            <a:off x="242640" y="5446800"/>
            <a:ext cx="574560" cy="3240"/>
          </a:xfrm>
          <a:prstGeom prst="straightConnector1">
            <a:avLst/>
          </a:prstGeom>
          <a:ln w="28575">
            <a:solidFill>
              <a:srgbClr val="000000"/>
            </a:solidFill>
            <a:miter/>
          </a:ln>
        </xdr:spPr>
      </xdr:cxnSp>
      <xdr:cxnSp>
        <xdr:nvCxnSpPr>
          <xdr:cNvPr id="635" name="Straight Connector 248"/>
          <xdr:cNvCxnSpPr/>
        </xdr:nvCxnSpPr>
        <xdr:spPr>
          <a:xfrm>
            <a:off x="259200" y="5188320"/>
            <a:ext cx="567000" cy="360"/>
          </a:xfrm>
          <a:prstGeom prst="straightConnector1">
            <a:avLst/>
          </a:prstGeom>
          <a:ln w="28575">
            <a:solidFill>
              <a:srgbClr val="000000"/>
            </a:solidFill>
            <a:miter/>
          </a:ln>
        </xdr:spPr>
      </xdr:cxnSp>
      <xdr:sp>
        <xdr:nvSpPr>
          <xdr:cNvPr id="636" name="Rectangle 249"/>
          <xdr:cNvSpPr/>
        </xdr:nvSpPr>
        <xdr:spPr>
          <a:xfrm>
            <a:off x="287640" y="4924440"/>
            <a:ext cx="510120" cy="270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637" name="Plus Sign 209"/>
          <xdr:cNvSpPr/>
        </xdr:nvSpPr>
        <xdr:spPr>
          <a:xfrm>
            <a:off x="409680" y="5199480"/>
            <a:ext cx="273960" cy="228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38" name="Minus Sign 210"/>
          <xdr:cNvSpPr/>
        </xdr:nvSpPr>
        <xdr:spPr>
          <a:xfrm>
            <a:off x="397080" y="5423760"/>
            <a:ext cx="304560" cy="272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181080</xdr:colOff>
      <xdr:row>1</xdr:row>
      <xdr:rowOff>66600</xdr:rowOff>
    </xdr:from>
    <xdr:to>
      <xdr:col>5</xdr:col>
      <xdr:colOff>938160</xdr:colOff>
      <xdr:row>4</xdr:row>
      <xdr:rowOff>37080</xdr:rowOff>
    </xdr:to>
    <xdr:pic>
      <xdr:nvPicPr>
        <xdr:cNvPr id="639" name="Picture 58" descr=""/>
        <xdr:cNvPicPr/>
      </xdr:nvPicPr>
      <xdr:blipFill>
        <a:blip r:embed="rId10"/>
        <a:stretch/>
      </xdr:blipFill>
      <xdr:spPr>
        <a:xfrm>
          <a:off x="181080" y="285840"/>
          <a:ext cx="2166840" cy="627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1197000</xdr:colOff>
      <xdr:row>0</xdr:row>
      <xdr:rowOff>133200</xdr:rowOff>
    </xdr:from>
    <xdr:to>
      <xdr:col>11</xdr:col>
      <xdr:colOff>610560</xdr:colOff>
      <xdr:row>11</xdr:row>
      <xdr:rowOff>104400</xdr:rowOff>
    </xdr:to>
    <xdr:grpSp>
      <xdr:nvGrpSpPr>
        <xdr:cNvPr id="640" name="NaviExpanded"/>
        <xdr:cNvGrpSpPr/>
      </xdr:nvGrpSpPr>
      <xdr:grpSpPr>
        <a:xfrm>
          <a:off x="2606760" y="133200"/>
          <a:ext cx="11521080" cy="2381040"/>
          <a:chOff x="2606760" y="133200"/>
          <a:chExt cx="11521080" cy="2381040"/>
        </a:xfrm>
      </xdr:grpSpPr>
      <xdr:grpSp>
        <xdr:nvGrpSpPr>
          <xdr:cNvPr id="641" name="Group 153"/>
          <xdr:cNvGrpSpPr/>
        </xdr:nvGrpSpPr>
        <xdr:grpSpPr>
          <a:xfrm>
            <a:off x="2606760" y="133200"/>
            <a:ext cx="11521080" cy="2213640"/>
            <a:chOff x="2606760" y="133200"/>
            <a:chExt cx="11521080" cy="2213640"/>
          </a:xfrm>
        </xdr:grpSpPr>
        <xdr:grpSp>
          <xdr:nvGrpSpPr>
            <xdr:cNvPr id="642" name="Group 160"/>
            <xdr:cNvGrpSpPr/>
          </xdr:nvGrpSpPr>
          <xdr:grpSpPr>
            <a:xfrm>
              <a:off x="2606760" y="133200"/>
              <a:ext cx="9931680" cy="1863720"/>
              <a:chOff x="2606760" y="133200"/>
              <a:chExt cx="9931680" cy="1863720"/>
            </a:xfrm>
          </xdr:grpSpPr>
          <xdr:grpSp>
            <xdr:nvGrpSpPr>
              <xdr:cNvPr id="643" name="Group 164"/>
              <xdr:cNvGrpSpPr/>
            </xdr:nvGrpSpPr>
            <xdr:grpSpPr>
              <a:xfrm>
                <a:off x="2608920" y="137880"/>
                <a:ext cx="3270240" cy="911160"/>
                <a:chOff x="2608920" y="137880"/>
                <a:chExt cx="3270240" cy="911160"/>
              </a:xfrm>
            </xdr:grpSpPr>
            <xdr:sp>
              <xdr:nvSpPr>
                <xdr:cNvPr id="644" name="Rectangle: Rounded Corners 181"/>
                <xdr:cNvSpPr/>
              </xdr:nvSpPr>
              <xdr:spPr>
                <a:xfrm>
                  <a:off x="2608920" y="13788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645" name="Chart 180"/>
                <xdr:cNvGraphicFramePr/>
              </xdr:nvGraphicFramePr>
              <xdr:xfrm>
                <a:off x="2629080" y="675360"/>
                <a:ext cx="3199320" cy="373680"/>
              </xdr:xfrm>
              <a:graphic>
                <a:graphicData uri="http://schemas.openxmlformats.org/drawingml/2006/chart">
                  <c:chart xmlns:c="http://schemas.openxmlformats.org/drawingml/2006/chart" xmlns:r="http://schemas.openxmlformats.org/officeDocument/2006/relationships" r:id="rId1"/>
                </a:graphicData>
              </a:graphic>
            </xdr:graphicFrame>
          </xdr:grpSp>
          <xdr:grpSp>
            <xdr:nvGrpSpPr>
              <xdr:cNvPr id="646" name="Group 165"/>
              <xdr:cNvGrpSpPr/>
            </xdr:nvGrpSpPr>
            <xdr:grpSpPr>
              <a:xfrm>
                <a:off x="5930280" y="139320"/>
                <a:ext cx="3270240" cy="910800"/>
                <a:chOff x="5930280" y="139320"/>
                <a:chExt cx="3270240" cy="910800"/>
              </a:xfrm>
            </xdr:grpSpPr>
            <xdr:graphicFrame>
              <xdr:nvGraphicFramePr>
                <xdr:cNvPr id="647" name="Chart 179"/>
                <xdr:cNvGraphicFramePr/>
              </xdr:nvGraphicFramePr>
              <xdr:xfrm>
                <a:off x="5950440" y="676440"/>
                <a:ext cx="3199320" cy="373680"/>
              </xdr:xfrm>
              <a:graphic>
                <a:graphicData uri="http://schemas.openxmlformats.org/drawingml/2006/chart">
                  <c:chart xmlns:c="http://schemas.openxmlformats.org/drawingml/2006/chart" xmlns:r="http://schemas.openxmlformats.org/officeDocument/2006/relationships" r:id="rId2"/>
                </a:graphicData>
              </a:graphic>
            </xdr:graphicFrame>
            <xdr:sp>
              <xdr:nvSpPr>
                <xdr:cNvPr id="648" name="Rectangle: Rounded Corners 178"/>
                <xdr:cNvSpPr/>
              </xdr:nvSpPr>
              <xdr:spPr>
                <a:xfrm>
                  <a:off x="5930280" y="13932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pSp>
          <xdr:grpSp>
            <xdr:nvGrpSpPr>
              <xdr:cNvPr id="649" name="Group 166"/>
              <xdr:cNvGrpSpPr/>
            </xdr:nvGrpSpPr>
            <xdr:grpSpPr>
              <a:xfrm>
                <a:off x="5924880" y="1080360"/>
                <a:ext cx="3270240" cy="911160"/>
                <a:chOff x="5924880" y="1080360"/>
                <a:chExt cx="3270240" cy="911160"/>
              </a:xfrm>
            </xdr:grpSpPr>
            <xdr:sp>
              <xdr:nvSpPr>
                <xdr:cNvPr id="650" name="Rectangle: Rounded Corners 177"/>
                <xdr:cNvSpPr/>
              </xdr:nvSpPr>
              <xdr:spPr>
                <a:xfrm>
                  <a:off x="5924880" y="1080360"/>
                  <a:ext cx="3270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651" name="Chart 176"/>
                <xdr:cNvGraphicFramePr/>
              </xdr:nvGraphicFramePr>
              <xdr:xfrm>
                <a:off x="5945040" y="1617840"/>
                <a:ext cx="3199320" cy="37368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52" name="Group 167"/>
              <xdr:cNvGrpSpPr/>
            </xdr:nvGrpSpPr>
            <xdr:grpSpPr>
              <a:xfrm>
                <a:off x="2606760" y="1085760"/>
                <a:ext cx="3270240" cy="911160"/>
                <a:chOff x="2606760" y="1085760"/>
                <a:chExt cx="3270240" cy="911160"/>
              </a:xfrm>
            </xdr:grpSpPr>
            <xdr:sp>
              <xdr:nvSpPr>
                <xdr:cNvPr id="653" name="Rectangle: Rounded Corners 175"/>
                <xdr:cNvSpPr/>
              </xdr:nvSpPr>
              <xdr:spPr>
                <a:xfrm>
                  <a:off x="2606760" y="1085760"/>
                  <a:ext cx="3270240" cy="9014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654" name="Chart 174"/>
                <xdr:cNvGraphicFramePr/>
              </xdr:nvGraphicFramePr>
              <xdr:xfrm>
                <a:off x="2626920" y="1623240"/>
                <a:ext cx="3199320" cy="37368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655" name="Group 168"/>
              <xdr:cNvGrpSpPr/>
            </xdr:nvGrpSpPr>
            <xdr:grpSpPr>
              <a:xfrm>
                <a:off x="9250560" y="133200"/>
                <a:ext cx="3287880" cy="920880"/>
                <a:chOff x="9250560" y="133200"/>
                <a:chExt cx="3287880" cy="920880"/>
              </a:xfrm>
            </xdr:grpSpPr>
            <xdr:sp>
              <xdr:nvSpPr>
                <xdr:cNvPr id="656" name="Rectangle: Rounded Corners 173"/>
                <xdr:cNvSpPr/>
              </xdr:nvSpPr>
              <xdr:spPr>
                <a:xfrm>
                  <a:off x="9250560" y="133200"/>
                  <a:ext cx="328788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657" name="Chart 172"/>
                <xdr:cNvGraphicFramePr/>
              </xdr:nvGraphicFramePr>
              <xdr:xfrm>
                <a:off x="9270720" y="680400"/>
                <a:ext cx="3216600" cy="37368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658" name="Group 169"/>
              <xdr:cNvGrpSpPr/>
            </xdr:nvGrpSpPr>
            <xdr:grpSpPr>
              <a:xfrm>
                <a:off x="9245160" y="1077120"/>
                <a:ext cx="3288240" cy="910800"/>
                <a:chOff x="9245160" y="1077120"/>
                <a:chExt cx="3288240" cy="910800"/>
              </a:xfrm>
            </xdr:grpSpPr>
            <xdr:graphicFrame>
              <xdr:nvGraphicFramePr>
                <xdr:cNvPr id="659" name="Chart 170"/>
                <xdr:cNvGraphicFramePr/>
              </xdr:nvGraphicFramePr>
              <xdr:xfrm>
                <a:off x="9265680" y="1614240"/>
                <a:ext cx="3216960" cy="373680"/>
              </xdr:xfrm>
              <a:graphic>
                <a:graphicData uri="http://schemas.openxmlformats.org/drawingml/2006/chart">
                  <c:chart xmlns:c="http://schemas.openxmlformats.org/drawingml/2006/chart" xmlns:r="http://schemas.openxmlformats.org/officeDocument/2006/relationships" r:id="rId6"/>
                </a:graphicData>
              </a:graphic>
            </xdr:graphicFrame>
            <xdr:sp>
              <xdr:nvSpPr>
                <xdr:cNvPr id="660" name="Rectangle: Rounded Corners 171"/>
                <xdr:cNvSpPr/>
              </xdr:nvSpPr>
              <xdr:spPr>
                <a:xfrm>
                  <a:off x="9245160" y="1077120"/>
                  <a:ext cx="328824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pSp>
        </xdr:grpSp>
        <xdr:grpSp>
          <xdr:nvGrpSpPr>
            <xdr:cNvPr id="661" name="Group 161"/>
            <xdr:cNvGrpSpPr/>
          </xdr:nvGrpSpPr>
          <xdr:grpSpPr>
            <a:xfrm>
              <a:off x="12762360" y="972720"/>
              <a:ext cx="1365480" cy="1374120"/>
              <a:chOff x="12762360" y="972720"/>
              <a:chExt cx="1365480" cy="1374120"/>
            </a:xfrm>
          </xdr:grpSpPr>
          <xdr:pic>
            <xdr:nvPicPr>
              <xdr:cNvPr id="662" name="Picture 162" descr=""/>
              <xdr:cNvPicPr/>
            </xdr:nvPicPr>
            <xdr:blipFill>
              <a:blip r:embed="rId7"/>
              <a:stretch/>
            </xdr:blipFill>
            <xdr:spPr>
              <a:xfrm>
                <a:off x="13127040" y="1531440"/>
                <a:ext cx="611280" cy="649080"/>
              </a:xfrm>
              <a:prstGeom prst="rect">
                <a:avLst/>
              </a:prstGeom>
              <a:ln w="0">
                <a:noFill/>
              </a:ln>
            </xdr:spPr>
          </xdr:pic>
          <xdr:sp>
            <xdr:nvSpPr>
              <xdr:cNvPr id="663" name="Rectangle: Rounded Corners 163"/>
              <xdr:cNvSpPr/>
            </xdr:nvSpPr>
            <xdr:spPr>
              <a:xfrm>
                <a:off x="12762360" y="972720"/>
                <a:ext cx="1365480" cy="13741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664" name="Group 154"/>
          <xdr:cNvGrpSpPr/>
        </xdr:nvGrpSpPr>
        <xdr:grpSpPr>
          <a:xfrm>
            <a:off x="2606760" y="2047320"/>
            <a:ext cx="9922680" cy="466920"/>
            <a:chOff x="2606760" y="2047320"/>
            <a:chExt cx="9922680" cy="466920"/>
          </a:xfrm>
        </xdr:grpSpPr>
        <xdr:graphicFrame>
          <xdr:nvGraphicFramePr>
            <xdr:cNvPr id="665" name="Chart 155"/>
            <xdr:cNvGraphicFramePr/>
          </xdr:nvGraphicFramePr>
          <xdr:xfrm>
            <a:off x="4847040" y="2088000"/>
            <a:ext cx="6479280" cy="373680"/>
          </xdr:xfrm>
          <a:graphic>
            <a:graphicData uri="http://schemas.openxmlformats.org/drawingml/2006/chart">
              <c:chart xmlns:c="http://schemas.openxmlformats.org/drawingml/2006/chart" xmlns:r="http://schemas.openxmlformats.org/officeDocument/2006/relationships" r:id="rId8"/>
            </a:graphicData>
          </a:graphic>
        </xdr:graphicFrame>
        <xdr:sp>
          <xdr:nvSpPr>
            <xdr:cNvPr id="666" name="Rectangle 156"/>
            <xdr:cNvSpPr/>
          </xdr:nvSpPr>
          <xdr:spPr>
            <a:xfrm>
              <a:off x="11149200" y="2070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667" name="Group 157"/>
            <xdr:cNvGrpSpPr/>
          </xdr:nvGrpSpPr>
          <xdr:grpSpPr>
            <a:xfrm>
              <a:off x="2606760" y="2047320"/>
              <a:ext cx="9922680" cy="466920"/>
              <a:chOff x="2606760" y="2047320"/>
              <a:chExt cx="9922680" cy="466920"/>
            </a:xfrm>
          </xdr:grpSpPr>
          <xdr:sp>
            <xdr:nvSpPr>
              <xdr:cNvPr id="668" name="Rectangle: Rounded Corners 158"/>
              <xdr:cNvSpPr/>
            </xdr:nvSpPr>
            <xdr:spPr>
              <a:xfrm>
                <a:off x="2606760" y="2048040"/>
                <a:ext cx="9922680" cy="4658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669" name="Straight Connector 159"/>
              <xdr:cNvCxnSpPr/>
            </xdr:nvCxnSpPr>
            <xdr:spPr>
              <a:xfrm flipH="1">
                <a:off x="11142000" y="2047320"/>
                <a:ext cx="1080" cy="467280"/>
              </a:xfrm>
              <a:prstGeom prst="straightConnector1">
                <a:avLst/>
              </a:prstGeom>
              <a:ln w="12700">
                <a:solidFill>
                  <a:srgbClr val="000000"/>
                </a:solidFill>
                <a:miter/>
              </a:ln>
            </xdr:spPr>
          </xdr:cxnSp>
        </xdr:grpSp>
      </xdr:grpSp>
    </xdr:grpSp>
    <xdr:clientData/>
  </xdr:twoCellAnchor>
  <xdr:twoCellAnchor editAs="absolute">
    <xdr:from>
      <xdr:col>0</xdr:col>
      <xdr:colOff>253800</xdr:colOff>
      <xdr:row>12</xdr:row>
      <xdr:rowOff>0</xdr:rowOff>
    </xdr:from>
    <xdr:to>
      <xdr:col>0</xdr:col>
      <xdr:colOff>837360</xdr:colOff>
      <xdr:row>13</xdr:row>
      <xdr:rowOff>474120</xdr:rowOff>
    </xdr:to>
    <xdr:grpSp>
      <xdr:nvGrpSpPr>
        <xdr:cNvPr id="670" name="AddRemoveBTN_PersonalInfoQ2_1"/>
        <xdr:cNvGrpSpPr/>
      </xdr:nvGrpSpPr>
      <xdr:grpSpPr>
        <a:xfrm>
          <a:off x="253800" y="2629080"/>
          <a:ext cx="583560" cy="693000"/>
          <a:chOff x="253800" y="2629080"/>
          <a:chExt cx="583560" cy="693000"/>
        </a:xfrm>
      </xdr:grpSpPr>
      <xdr:sp>
        <xdr:nvSpPr>
          <xdr:cNvPr id="671" name="Rounded Rectangle 19" hidden="1"/>
          <xdr:cNvSpPr/>
        </xdr:nvSpPr>
        <xdr:spPr>
          <a:xfrm>
            <a:off x="260640" y="2641680"/>
            <a:ext cx="571680" cy="6451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72" name="Straight Connector 3"/>
          <xdr:cNvCxnSpPr/>
        </xdr:nvCxnSpPr>
        <xdr:spPr>
          <a:xfrm>
            <a:off x="253800" y="3098520"/>
            <a:ext cx="574560" cy="2880"/>
          </a:xfrm>
          <a:prstGeom prst="straightConnector1">
            <a:avLst/>
          </a:prstGeom>
          <a:ln w="28575">
            <a:solidFill>
              <a:srgbClr val="000000"/>
            </a:solidFill>
            <a:miter/>
          </a:ln>
        </xdr:spPr>
      </xdr:cxnSp>
      <xdr:cxnSp>
        <xdr:nvCxnSpPr>
          <xdr:cNvPr id="673" name="Straight Connector 4"/>
          <xdr:cNvCxnSpPr/>
        </xdr:nvCxnSpPr>
        <xdr:spPr>
          <a:xfrm>
            <a:off x="270360" y="2865960"/>
            <a:ext cx="567360" cy="360"/>
          </a:xfrm>
          <a:prstGeom prst="straightConnector1">
            <a:avLst/>
          </a:prstGeom>
          <a:ln w="28575">
            <a:solidFill>
              <a:srgbClr val="000000"/>
            </a:solidFill>
            <a:miter/>
          </a:ln>
        </xdr:spPr>
      </xdr:cxnSp>
      <xdr:sp>
        <xdr:nvSpPr>
          <xdr:cNvPr id="674" name="Rectangle 5" hidden="1"/>
          <xdr:cNvSpPr/>
        </xdr:nvSpPr>
        <xdr:spPr>
          <a:xfrm>
            <a:off x="298800" y="2629080"/>
            <a:ext cx="510120" cy="2430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75" name="Plus Sign 153" hidden="1"/>
          <xdr:cNvSpPr/>
        </xdr:nvSpPr>
        <xdr:spPr>
          <a:xfrm>
            <a:off x="420840" y="2876400"/>
            <a:ext cx="273960" cy="204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76" name="Minus Sign 154" hidden="1"/>
          <xdr:cNvSpPr/>
        </xdr:nvSpPr>
        <xdr:spPr>
          <a:xfrm>
            <a:off x="408240" y="3077640"/>
            <a:ext cx="304560" cy="2444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478800</xdr:rowOff>
    </xdr:to>
    <xdr:grpSp>
      <xdr:nvGrpSpPr>
        <xdr:cNvPr id="677" name="AddRemoveBTN_PersonalInfoQ9_1"/>
        <xdr:cNvGrpSpPr/>
      </xdr:nvGrpSpPr>
      <xdr:grpSpPr>
        <a:xfrm>
          <a:off x="253800" y="2629080"/>
          <a:ext cx="583560" cy="697680"/>
          <a:chOff x="253800" y="2629080"/>
          <a:chExt cx="583560" cy="697680"/>
        </a:xfrm>
      </xdr:grpSpPr>
      <xdr:sp>
        <xdr:nvSpPr>
          <xdr:cNvPr id="678" name="Rounded Rectangle 19" hidden="1"/>
          <xdr:cNvSpPr/>
        </xdr:nvSpPr>
        <xdr:spPr>
          <a:xfrm>
            <a:off x="260640" y="2642040"/>
            <a:ext cx="571680" cy="6494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79" name="Straight Connector 10"/>
          <xdr:cNvCxnSpPr/>
        </xdr:nvCxnSpPr>
        <xdr:spPr>
          <a:xfrm>
            <a:off x="253800" y="3101400"/>
            <a:ext cx="574560" cy="2880"/>
          </a:xfrm>
          <a:prstGeom prst="straightConnector1">
            <a:avLst/>
          </a:prstGeom>
          <a:ln w="28575">
            <a:solidFill>
              <a:srgbClr val="000000"/>
            </a:solidFill>
            <a:miter/>
          </a:ln>
        </xdr:spPr>
      </xdr:cxnSp>
      <xdr:cxnSp>
        <xdr:nvCxnSpPr>
          <xdr:cNvPr id="680" name="Straight Connector 11"/>
          <xdr:cNvCxnSpPr/>
        </xdr:nvCxnSpPr>
        <xdr:spPr>
          <a:xfrm>
            <a:off x="270360" y="2867400"/>
            <a:ext cx="567360" cy="360"/>
          </a:xfrm>
          <a:prstGeom prst="straightConnector1">
            <a:avLst/>
          </a:prstGeom>
          <a:ln w="28575">
            <a:solidFill>
              <a:srgbClr val="000000"/>
            </a:solidFill>
            <a:miter/>
          </a:ln>
        </xdr:spPr>
      </xdr:cxnSp>
      <xdr:sp>
        <xdr:nvSpPr>
          <xdr:cNvPr id="681" name="Rectangle 12" hidden="1"/>
          <xdr:cNvSpPr/>
        </xdr:nvSpPr>
        <xdr:spPr>
          <a:xfrm>
            <a:off x="298800" y="2629080"/>
            <a:ext cx="510120" cy="2444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82" name="Plus Sign 160" hidden="1"/>
          <xdr:cNvSpPr/>
        </xdr:nvSpPr>
        <xdr:spPr>
          <a:xfrm>
            <a:off x="420840" y="2877840"/>
            <a:ext cx="273960" cy="2062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83" name="Minus Sign 161" hidden="1"/>
          <xdr:cNvSpPr/>
        </xdr:nvSpPr>
        <xdr:spPr>
          <a:xfrm>
            <a:off x="408240" y="3080520"/>
            <a:ext cx="304560" cy="2462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494640</xdr:rowOff>
    </xdr:to>
    <xdr:grpSp>
      <xdr:nvGrpSpPr>
        <xdr:cNvPr id="684" name="AddRemoveBTN_PersonalInfoQ11_1"/>
        <xdr:cNvGrpSpPr/>
      </xdr:nvGrpSpPr>
      <xdr:grpSpPr>
        <a:xfrm>
          <a:off x="253800" y="2629080"/>
          <a:ext cx="583560" cy="713520"/>
          <a:chOff x="253800" y="2629080"/>
          <a:chExt cx="583560" cy="713520"/>
        </a:xfrm>
      </xdr:grpSpPr>
      <xdr:sp>
        <xdr:nvSpPr>
          <xdr:cNvPr id="685" name="Rounded Rectangle 19" hidden="1"/>
          <xdr:cNvSpPr/>
        </xdr:nvSpPr>
        <xdr:spPr>
          <a:xfrm>
            <a:off x="260640" y="2642040"/>
            <a:ext cx="571680" cy="6642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86" name="Straight Connector 17"/>
          <xdr:cNvCxnSpPr/>
        </xdr:nvCxnSpPr>
        <xdr:spPr>
          <a:xfrm>
            <a:off x="253800" y="3112560"/>
            <a:ext cx="574560" cy="2880"/>
          </a:xfrm>
          <a:prstGeom prst="straightConnector1">
            <a:avLst/>
          </a:prstGeom>
          <a:ln w="28575">
            <a:solidFill>
              <a:srgbClr val="000000"/>
            </a:solidFill>
            <a:miter/>
          </a:ln>
        </xdr:spPr>
      </xdr:cxnSp>
      <xdr:cxnSp>
        <xdr:nvCxnSpPr>
          <xdr:cNvPr id="687" name="Straight Connector 18"/>
          <xdr:cNvCxnSpPr/>
        </xdr:nvCxnSpPr>
        <xdr:spPr>
          <a:xfrm>
            <a:off x="270360" y="2873160"/>
            <a:ext cx="567360" cy="360"/>
          </a:xfrm>
          <a:prstGeom prst="straightConnector1">
            <a:avLst/>
          </a:prstGeom>
          <a:ln w="28575">
            <a:solidFill>
              <a:srgbClr val="000000"/>
            </a:solidFill>
            <a:miter/>
          </a:ln>
        </xdr:spPr>
      </xdr:cxnSp>
      <xdr:sp>
        <xdr:nvSpPr>
          <xdr:cNvPr id="688" name="Rectangle 19" hidden="1"/>
          <xdr:cNvSpPr/>
        </xdr:nvSpPr>
        <xdr:spPr>
          <a:xfrm>
            <a:off x="298800" y="2629080"/>
            <a:ext cx="510120" cy="2502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689" name="Plus Sign 167" hidden="1"/>
          <xdr:cNvSpPr/>
        </xdr:nvSpPr>
        <xdr:spPr>
          <a:xfrm>
            <a:off x="420840" y="2883600"/>
            <a:ext cx="273960" cy="210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90" name="Minus Sign 168" hidden="1"/>
          <xdr:cNvSpPr/>
        </xdr:nvSpPr>
        <xdr:spPr>
          <a:xfrm>
            <a:off x="408240" y="3090960"/>
            <a:ext cx="304560" cy="2516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465480</xdr:rowOff>
    </xdr:to>
    <xdr:grpSp>
      <xdr:nvGrpSpPr>
        <xdr:cNvPr id="691" name="AddRemoveBTN_PersonalInfoQ12_1"/>
        <xdr:cNvGrpSpPr/>
      </xdr:nvGrpSpPr>
      <xdr:grpSpPr>
        <a:xfrm>
          <a:off x="253800" y="2629080"/>
          <a:ext cx="583560" cy="684360"/>
          <a:chOff x="253800" y="2629080"/>
          <a:chExt cx="583560" cy="684360"/>
        </a:xfrm>
      </xdr:grpSpPr>
      <xdr:sp>
        <xdr:nvSpPr>
          <xdr:cNvPr id="692" name="Rounded Rectangle 19" hidden="1"/>
          <xdr:cNvSpPr/>
        </xdr:nvSpPr>
        <xdr:spPr>
          <a:xfrm>
            <a:off x="260640" y="2641680"/>
            <a:ext cx="571680" cy="636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693" name="Straight Connector 24"/>
          <xdr:cNvCxnSpPr/>
        </xdr:nvCxnSpPr>
        <xdr:spPr>
          <a:xfrm>
            <a:off x="253800" y="3092400"/>
            <a:ext cx="574560" cy="2880"/>
          </a:xfrm>
          <a:prstGeom prst="straightConnector1">
            <a:avLst/>
          </a:prstGeom>
          <a:ln w="28575">
            <a:solidFill>
              <a:srgbClr val="000000"/>
            </a:solidFill>
            <a:miter/>
          </a:ln>
        </xdr:spPr>
      </xdr:cxnSp>
      <xdr:cxnSp>
        <xdr:nvCxnSpPr>
          <xdr:cNvPr id="694" name="Straight Connector 25"/>
          <xdr:cNvCxnSpPr/>
        </xdr:nvCxnSpPr>
        <xdr:spPr>
          <a:xfrm>
            <a:off x="270360" y="2863080"/>
            <a:ext cx="567360" cy="360"/>
          </a:xfrm>
          <a:prstGeom prst="straightConnector1">
            <a:avLst/>
          </a:prstGeom>
          <a:ln w="28575">
            <a:solidFill>
              <a:srgbClr val="000000"/>
            </a:solidFill>
            <a:miter/>
          </a:ln>
        </xdr:spPr>
      </xdr:cxnSp>
      <xdr:sp>
        <xdr:nvSpPr>
          <xdr:cNvPr id="695" name="Rectangle 26" hidden="1"/>
          <xdr:cNvSpPr/>
        </xdr:nvSpPr>
        <xdr:spPr>
          <a:xfrm>
            <a:off x="298800" y="2629080"/>
            <a:ext cx="510120" cy="239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696" name="Plus Sign 174" hidden="1"/>
          <xdr:cNvSpPr/>
        </xdr:nvSpPr>
        <xdr:spPr>
          <a:xfrm>
            <a:off x="420840" y="2873160"/>
            <a:ext cx="273960" cy="2023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697" name="Minus Sign 175" hidden="1"/>
          <xdr:cNvSpPr/>
        </xdr:nvSpPr>
        <xdr:spPr>
          <a:xfrm>
            <a:off x="408240" y="3071880"/>
            <a:ext cx="304560" cy="241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13</xdr:row>
      <xdr:rowOff>488160</xdr:rowOff>
    </xdr:to>
    <xdr:grpSp>
      <xdr:nvGrpSpPr>
        <xdr:cNvPr id="698" name="AddRemoveBTN_PersonalInfoQ13_1"/>
        <xdr:cNvGrpSpPr/>
      </xdr:nvGrpSpPr>
      <xdr:grpSpPr>
        <a:xfrm>
          <a:off x="253800" y="2629080"/>
          <a:ext cx="582840" cy="707040"/>
          <a:chOff x="253800" y="2629080"/>
          <a:chExt cx="582840" cy="707040"/>
        </a:xfrm>
      </xdr:grpSpPr>
      <xdr:sp>
        <xdr:nvSpPr>
          <xdr:cNvPr id="699" name="Rounded Rectangle 19" hidden="1"/>
          <xdr:cNvSpPr/>
        </xdr:nvSpPr>
        <xdr:spPr>
          <a:xfrm>
            <a:off x="260640" y="2642040"/>
            <a:ext cx="570960" cy="658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00" name="Straight Connector 31"/>
          <xdr:cNvCxnSpPr/>
        </xdr:nvCxnSpPr>
        <xdr:spPr>
          <a:xfrm>
            <a:off x="253800" y="3107880"/>
            <a:ext cx="573840" cy="3240"/>
          </a:xfrm>
          <a:prstGeom prst="straightConnector1">
            <a:avLst/>
          </a:prstGeom>
          <a:ln w="28575">
            <a:solidFill>
              <a:srgbClr val="000000"/>
            </a:solidFill>
            <a:miter/>
          </a:ln>
        </xdr:spPr>
      </xdr:cxnSp>
      <xdr:cxnSp>
        <xdr:nvCxnSpPr>
          <xdr:cNvPr id="701" name="Straight Connector 32"/>
          <xdr:cNvCxnSpPr/>
        </xdr:nvCxnSpPr>
        <xdr:spPr>
          <a:xfrm>
            <a:off x="270360" y="2871000"/>
            <a:ext cx="566640" cy="360"/>
          </a:xfrm>
          <a:prstGeom prst="straightConnector1">
            <a:avLst/>
          </a:prstGeom>
          <a:ln w="28575">
            <a:solidFill>
              <a:srgbClr val="000000"/>
            </a:solidFill>
            <a:miter/>
          </a:ln>
        </xdr:spPr>
      </xdr:cxnSp>
      <xdr:sp>
        <xdr:nvSpPr>
          <xdr:cNvPr id="702" name="Rectangle 33" hidden="1"/>
          <xdr:cNvSpPr/>
        </xdr:nvSpPr>
        <xdr:spPr>
          <a:xfrm>
            <a:off x="298800" y="2629080"/>
            <a:ext cx="509760" cy="248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03" name="Plus Sign 181" hidden="1"/>
          <xdr:cNvSpPr/>
        </xdr:nvSpPr>
        <xdr:spPr>
          <a:xfrm>
            <a:off x="420840" y="2881440"/>
            <a:ext cx="273600" cy="209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04" name="Minus Sign 182" hidden="1"/>
          <xdr:cNvSpPr/>
        </xdr:nvSpPr>
        <xdr:spPr>
          <a:xfrm>
            <a:off x="408240" y="3086640"/>
            <a:ext cx="304200" cy="249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12</xdr:row>
      <xdr:rowOff>0</xdr:rowOff>
    </xdr:from>
    <xdr:to>
      <xdr:col>0</xdr:col>
      <xdr:colOff>838080</xdr:colOff>
      <xdr:row>13</xdr:row>
      <xdr:rowOff>488160</xdr:rowOff>
    </xdr:to>
    <xdr:grpSp>
      <xdr:nvGrpSpPr>
        <xdr:cNvPr id="705" name="AddRemoveBTN_PersonalInfoQ13_2"/>
        <xdr:cNvGrpSpPr/>
      </xdr:nvGrpSpPr>
      <xdr:grpSpPr>
        <a:xfrm>
          <a:off x="254520" y="2629080"/>
          <a:ext cx="583560" cy="707040"/>
          <a:chOff x="254520" y="2629080"/>
          <a:chExt cx="583560" cy="707040"/>
        </a:xfrm>
      </xdr:grpSpPr>
      <xdr:sp>
        <xdr:nvSpPr>
          <xdr:cNvPr id="706" name="Rounded Rectangle 19" hidden="1"/>
          <xdr:cNvSpPr/>
        </xdr:nvSpPr>
        <xdr:spPr>
          <a:xfrm>
            <a:off x="261360" y="2642040"/>
            <a:ext cx="571680" cy="657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07" name="Straight Connector 38"/>
          <xdr:cNvCxnSpPr/>
        </xdr:nvCxnSpPr>
        <xdr:spPr>
          <a:xfrm>
            <a:off x="254520" y="3107880"/>
            <a:ext cx="574560" cy="2880"/>
          </a:xfrm>
          <a:prstGeom prst="straightConnector1">
            <a:avLst/>
          </a:prstGeom>
          <a:ln w="28575">
            <a:solidFill>
              <a:srgbClr val="000000"/>
            </a:solidFill>
            <a:miter/>
          </a:ln>
        </xdr:spPr>
      </xdr:cxnSp>
      <xdr:cxnSp>
        <xdr:nvCxnSpPr>
          <xdr:cNvPr id="708" name="Straight Connector 39"/>
          <xdr:cNvCxnSpPr/>
        </xdr:nvCxnSpPr>
        <xdr:spPr>
          <a:xfrm>
            <a:off x="271080" y="2870640"/>
            <a:ext cx="567360" cy="360"/>
          </a:xfrm>
          <a:prstGeom prst="straightConnector1">
            <a:avLst/>
          </a:prstGeom>
          <a:ln w="28575">
            <a:solidFill>
              <a:srgbClr val="000000"/>
            </a:solidFill>
            <a:miter/>
          </a:ln>
        </xdr:spPr>
      </xdr:cxnSp>
      <xdr:sp>
        <xdr:nvSpPr>
          <xdr:cNvPr id="709" name="Rectangle 40" hidden="1"/>
          <xdr:cNvSpPr/>
        </xdr:nvSpPr>
        <xdr:spPr>
          <a:xfrm>
            <a:off x="299520" y="2629080"/>
            <a:ext cx="510120" cy="2476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710" name="Plus Sign 188" hidden="1"/>
          <xdr:cNvSpPr/>
        </xdr:nvSpPr>
        <xdr:spPr>
          <a:xfrm>
            <a:off x="421560" y="2881080"/>
            <a:ext cx="273960" cy="209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11" name="Minus Sign 189" hidden="1"/>
          <xdr:cNvSpPr/>
        </xdr:nvSpPr>
        <xdr:spPr>
          <a:xfrm>
            <a:off x="408960" y="3086640"/>
            <a:ext cx="304560" cy="249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457920</xdr:rowOff>
    </xdr:to>
    <xdr:grpSp>
      <xdr:nvGrpSpPr>
        <xdr:cNvPr id="712" name="AddRemoveBTN_PersonalInfoQ14_1"/>
        <xdr:cNvGrpSpPr/>
      </xdr:nvGrpSpPr>
      <xdr:grpSpPr>
        <a:xfrm>
          <a:off x="253800" y="2629080"/>
          <a:ext cx="583560" cy="676800"/>
          <a:chOff x="253800" y="2629080"/>
          <a:chExt cx="583560" cy="676800"/>
        </a:xfrm>
      </xdr:grpSpPr>
      <xdr:sp>
        <xdr:nvSpPr>
          <xdr:cNvPr id="713" name="Rounded Rectangle 19" hidden="1"/>
          <xdr:cNvSpPr/>
        </xdr:nvSpPr>
        <xdr:spPr>
          <a:xfrm>
            <a:off x="260640" y="2641320"/>
            <a:ext cx="571680" cy="6300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14" name="Straight Connector 45"/>
          <xdr:cNvCxnSpPr/>
        </xdr:nvCxnSpPr>
        <xdr:spPr>
          <a:xfrm>
            <a:off x="253800" y="3087360"/>
            <a:ext cx="574560" cy="2880"/>
          </a:xfrm>
          <a:prstGeom prst="straightConnector1">
            <a:avLst/>
          </a:prstGeom>
          <a:ln w="28575">
            <a:solidFill>
              <a:srgbClr val="000000"/>
            </a:solidFill>
            <a:miter/>
          </a:ln>
        </xdr:spPr>
      </xdr:cxnSp>
      <xdr:cxnSp>
        <xdr:nvCxnSpPr>
          <xdr:cNvPr id="715" name="Straight Connector 46"/>
          <xdr:cNvCxnSpPr/>
        </xdr:nvCxnSpPr>
        <xdr:spPr>
          <a:xfrm>
            <a:off x="270360" y="2860560"/>
            <a:ext cx="567360" cy="360"/>
          </a:xfrm>
          <a:prstGeom prst="straightConnector1">
            <a:avLst/>
          </a:prstGeom>
          <a:ln w="28575">
            <a:solidFill>
              <a:srgbClr val="000000"/>
            </a:solidFill>
            <a:miter/>
          </a:ln>
        </xdr:spPr>
      </xdr:cxnSp>
      <xdr:sp>
        <xdr:nvSpPr>
          <xdr:cNvPr id="716" name="Rectangle 47" hidden="1"/>
          <xdr:cNvSpPr/>
        </xdr:nvSpPr>
        <xdr:spPr>
          <a:xfrm>
            <a:off x="298800" y="26290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17" name="Plus Sign 195" hidden="1"/>
          <xdr:cNvSpPr/>
        </xdr:nvSpPr>
        <xdr:spPr>
          <a:xfrm>
            <a:off x="420840" y="2870280"/>
            <a:ext cx="273960" cy="200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18" name="Minus Sign 196" hidden="1"/>
          <xdr:cNvSpPr/>
        </xdr:nvSpPr>
        <xdr:spPr>
          <a:xfrm>
            <a:off x="408240" y="30672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482760</xdr:rowOff>
    </xdr:to>
    <xdr:grpSp>
      <xdr:nvGrpSpPr>
        <xdr:cNvPr id="719" name="AddRemoveBTN_PersonalInfoQ15_1"/>
        <xdr:cNvGrpSpPr/>
      </xdr:nvGrpSpPr>
      <xdr:grpSpPr>
        <a:xfrm>
          <a:off x="253800" y="2629080"/>
          <a:ext cx="583560" cy="701640"/>
          <a:chOff x="253800" y="2629080"/>
          <a:chExt cx="583560" cy="701640"/>
        </a:xfrm>
      </xdr:grpSpPr>
      <xdr:sp>
        <xdr:nvSpPr>
          <xdr:cNvPr id="720" name="Rounded Rectangle 19" hidden="1"/>
          <xdr:cNvSpPr/>
        </xdr:nvSpPr>
        <xdr:spPr>
          <a:xfrm>
            <a:off x="260640" y="2642040"/>
            <a:ext cx="571680" cy="6530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21" name="Straight Connector 52"/>
          <xdr:cNvCxnSpPr/>
        </xdr:nvCxnSpPr>
        <xdr:spPr>
          <a:xfrm>
            <a:off x="253800" y="3104280"/>
            <a:ext cx="574560" cy="2880"/>
          </a:xfrm>
          <a:prstGeom prst="straightConnector1">
            <a:avLst/>
          </a:prstGeom>
          <a:ln w="28575">
            <a:solidFill>
              <a:srgbClr val="000000"/>
            </a:solidFill>
            <a:miter/>
          </a:ln>
        </xdr:spPr>
      </xdr:cxnSp>
      <xdr:cxnSp>
        <xdr:nvCxnSpPr>
          <xdr:cNvPr id="722" name="Straight Connector 53"/>
          <xdr:cNvCxnSpPr/>
        </xdr:nvCxnSpPr>
        <xdr:spPr>
          <a:xfrm>
            <a:off x="270360" y="2868840"/>
            <a:ext cx="567360" cy="360"/>
          </a:xfrm>
          <a:prstGeom prst="straightConnector1">
            <a:avLst/>
          </a:prstGeom>
          <a:ln w="28575">
            <a:solidFill>
              <a:srgbClr val="000000"/>
            </a:solidFill>
            <a:miter/>
          </a:ln>
        </xdr:spPr>
      </xdr:cxnSp>
      <xdr:sp>
        <xdr:nvSpPr>
          <xdr:cNvPr id="723" name="Rectangle 54" hidden="1"/>
          <xdr:cNvSpPr/>
        </xdr:nvSpPr>
        <xdr:spPr>
          <a:xfrm>
            <a:off x="298800" y="2629080"/>
            <a:ext cx="510120" cy="2458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24" name="Plus Sign 202" hidden="1"/>
          <xdr:cNvSpPr/>
        </xdr:nvSpPr>
        <xdr:spPr>
          <a:xfrm>
            <a:off x="420840" y="2879280"/>
            <a:ext cx="273960" cy="2073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25" name="Minus Sign 203" hidden="1"/>
          <xdr:cNvSpPr/>
        </xdr:nvSpPr>
        <xdr:spPr>
          <a:xfrm>
            <a:off x="408240" y="3083040"/>
            <a:ext cx="304560" cy="247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469080</xdr:rowOff>
    </xdr:to>
    <xdr:grpSp>
      <xdr:nvGrpSpPr>
        <xdr:cNvPr id="726" name="AddRemoveBTN_PersonalInfoQ18_1"/>
        <xdr:cNvGrpSpPr/>
      </xdr:nvGrpSpPr>
      <xdr:grpSpPr>
        <a:xfrm>
          <a:off x="253800" y="2629080"/>
          <a:ext cx="583560" cy="687960"/>
          <a:chOff x="253800" y="2629080"/>
          <a:chExt cx="583560" cy="687960"/>
        </a:xfrm>
      </xdr:grpSpPr>
      <xdr:sp>
        <xdr:nvSpPr>
          <xdr:cNvPr id="727" name="Rounded Rectangle 19" hidden="1"/>
          <xdr:cNvSpPr/>
        </xdr:nvSpPr>
        <xdr:spPr>
          <a:xfrm>
            <a:off x="260640" y="2641680"/>
            <a:ext cx="571680" cy="6404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28" name="Straight Connector 59"/>
          <xdr:cNvCxnSpPr/>
        </xdr:nvCxnSpPr>
        <xdr:spPr>
          <a:xfrm>
            <a:off x="253800" y="3094920"/>
            <a:ext cx="574560" cy="2880"/>
          </a:xfrm>
          <a:prstGeom prst="straightConnector1">
            <a:avLst/>
          </a:prstGeom>
          <a:ln w="28575">
            <a:solidFill>
              <a:srgbClr val="000000"/>
            </a:solidFill>
            <a:miter/>
          </a:ln>
        </xdr:spPr>
      </xdr:cxnSp>
      <xdr:cxnSp>
        <xdr:nvCxnSpPr>
          <xdr:cNvPr id="729" name="Straight Connector 60"/>
          <xdr:cNvCxnSpPr/>
        </xdr:nvCxnSpPr>
        <xdr:spPr>
          <a:xfrm>
            <a:off x="270360" y="2864160"/>
            <a:ext cx="567360" cy="360"/>
          </a:xfrm>
          <a:prstGeom prst="straightConnector1">
            <a:avLst/>
          </a:prstGeom>
          <a:ln w="28575">
            <a:solidFill>
              <a:srgbClr val="000000"/>
            </a:solidFill>
            <a:miter/>
          </a:ln>
        </xdr:spPr>
      </xdr:cxnSp>
      <xdr:sp>
        <xdr:nvSpPr>
          <xdr:cNvPr id="730" name="Rectangle 61" hidden="1"/>
          <xdr:cNvSpPr/>
        </xdr:nvSpPr>
        <xdr:spPr>
          <a:xfrm>
            <a:off x="298800" y="2629080"/>
            <a:ext cx="510120" cy="2412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31" name="Plus Sign 230" hidden="1"/>
          <xdr:cNvSpPr/>
        </xdr:nvSpPr>
        <xdr:spPr>
          <a:xfrm>
            <a:off x="420840" y="2874240"/>
            <a:ext cx="273960" cy="2034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32" name="Minus Sign 231" hidden="1"/>
          <xdr:cNvSpPr/>
        </xdr:nvSpPr>
        <xdr:spPr>
          <a:xfrm>
            <a:off x="408240" y="3074400"/>
            <a:ext cx="304560" cy="2426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496440</xdr:rowOff>
    </xdr:to>
    <xdr:grpSp>
      <xdr:nvGrpSpPr>
        <xdr:cNvPr id="733" name="AddRemoveBTN_PersonalInfoQ19_1"/>
        <xdr:cNvGrpSpPr/>
      </xdr:nvGrpSpPr>
      <xdr:grpSpPr>
        <a:xfrm>
          <a:off x="253800" y="2629080"/>
          <a:ext cx="583560" cy="715320"/>
          <a:chOff x="253800" y="2629080"/>
          <a:chExt cx="583560" cy="715320"/>
        </a:xfrm>
      </xdr:grpSpPr>
      <xdr:sp>
        <xdr:nvSpPr>
          <xdr:cNvPr id="734" name="Rounded Rectangle 19" hidden="1"/>
          <xdr:cNvSpPr/>
        </xdr:nvSpPr>
        <xdr:spPr>
          <a:xfrm>
            <a:off x="260640" y="2642040"/>
            <a:ext cx="571680" cy="665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35" name="Straight Connector 66"/>
          <xdr:cNvCxnSpPr/>
        </xdr:nvCxnSpPr>
        <xdr:spPr>
          <a:xfrm>
            <a:off x="253800" y="3113640"/>
            <a:ext cx="574560" cy="2880"/>
          </a:xfrm>
          <a:prstGeom prst="straightConnector1">
            <a:avLst/>
          </a:prstGeom>
          <a:ln w="28575">
            <a:solidFill>
              <a:srgbClr val="000000"/>
            </a:solidFill>
            <a:miter/>
          </a:ln>
        </xdr:spPr>
      </xdr:cxnSp>
      <xdr:cxnSp>
        <xdr:nvCxnSpPr>
          <xdr:cNvPr id="736" name="Straight Connector 67"/>
          <xdr:cNvCxnSpPr/>
        </xdr:nvCxnSpPr>
        <xdr:spPr>
          <a:xfrm>
            <a:off x="270360" y="2873520"/>
            <a:ext cx="567360" cy="360"/>
          </a:xfrm>
          <a:prstGeom prst="straightConnector1">
            <a:avLst/>
          </a:prstGeom>
          <a:ln w="28575">
            <a:solidFill>
              <a:srgbClr val="000000"/>
            </a:solidFill>
            <a:miter/>
          </a:ln>
        </xdr:spPr>
      </xdr:cxnSp>
      <xdr:sp>
        <xdr:nvSpPr>
          <xdr:cNvPr id="737" name="Rectangle 68" hidden="1"/>
          <xdr:cNvSpPr/>
        </xdr:nvSpPr>
        <xdr:spPr>
          <a:xfrm>
            <a:off x="298800" y="2629080"/>
            <a:ext cx="510120" cy="2509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38" name="Plus Sign 237" hidden="1"/>
          <xdr:cNvSpPr/>
        </xdr:nvSpPr>
        <xdr:spPr>
          <a:xfrm>
            <a:off x="420840" y="2884320"/>
            <a:ext cx="273960" cy="211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39" name="Minus Sign 238" hidden="1"/>
          <xdr:cNvSpPr/>
        </xdr:nvSpPr>
        <xdr:spPr>
          <a:xfrm>
            <a:off x="408240" y="3092040"/>
            <a:ext cx="304560" cy="252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496440</xdr:rowOff>
    </xdr:to>
    <xdr:grpSp>
      <xdr:nvGrpSpPr>
        <xdr:cNvPr id="740" name="AddRemoveBTN_PersonalInfoQ20_1"/>
        <xdr:cNvGrpSpPr/>
      </xdr:nvGrpSpPr>
      <xdr:grpSpPr>
        <a:xfrm>
          <a:off x="253800" y="2629080"/>
          <a:ext cx="583560" cy="715320"/>
          <a:chOff x="253800" y="2629080"/>
          <a:chExt cx="583560" cy="715320"/>
        </a:xfrm>
      </xdr:grpSpPr>
      <xdr:sp>
        <xdr:nvSpPr>
          <xdr:cNvPr id="741" name="Rounded Rectangle 19" hidden="1"/>
          <xdr:cNvSpPr/>
        </xdr:nvSpPr>
        <xdr:spPr>
          <a:xfrm>
            <a:off x="260640" y="2642040"/>
            <a:ext cx="571680" cy="665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42" name="Straight Connector 73"/>
          <xdr:cNvCxnSpPr/>
        </xdr:nvCxnSpPr>
        <xdr:spPr>
          <a:xfrm>
            <a:off x="253800" y="3113640"/>
            <a:ext cx="574560" cy="2880"/>
          </a:xfrm>
          <a:prstGeom prst="straightConnector1">
            <a:avLst/>
          </a:prstGeom>
          <a:ln w="28575">
            <a:solidFill>
              <a:srgbClr val="000000"/>
            </a:solidFill>
            <a:miter/>
          </a:ln>
        </xdr:spPr>
      </xdr:cxnSp>
      <xdr:cxnSp>
        <xdr:nvCxnSpPr>
          <xdr:cNvPr id="743" name="Straight Connector 74"/>
          <xdr:cNvCxnSpPr/>
        </xdr:nvCxnSpPr>
        <xdr:spPr>
          <a:xfrm>
            <a:off x="270360" y="2873520"/>
            <a:ext cx="567360" cy="360"/>
          </a:xfrm>
          <a:prstGeom prst="straightConnector1">
            <a:avLst/>
          </a:prstGeom>
          <a:ln w="28575">
            <a:solidFill>
              <a:srgbClr val="000000"/>
            </a:solidFill>
            <a:miter/>
          </a:ln>
        </xdr:spPr>
      </xdr:cxnSp>
      <xdr:sp>
        <xdr:nvSpPr>
          <xdr:cNvPr id="744" name="Rectangle 75" hidden="1"/>
          <xdr:cNvSpPr/>
        </xdr:nvSpPr>
        <xdr:spPr>
          <a:xfrm>
            <a:off x="298800" y="2629080"/>
            <a:ext cx="510120" cy="2509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45" name="Plus Sign 244" hidden="1"/>
          <xdr:cNvSpPr/>
        </xdr:nvSpPr>
        <xdr:spPr>
          <a:xfrm>
            <a:off x="420840" y="2884320"/>
            <a:ext cx="273960" cy="211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46" name="Minus Sign 245" hidden="1"/>
          <xdr:cNvSpPr/>
        </xdr:nvSpPr>
        <xdr:spPr>
          <a:xfrm>
            <a:off x="408240" y="3092040"/>
            <a:ext cx="304560" cy="252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837360</xdr:colOff>
      <xdr:row>13</xdr:row>
      <xdr:rowOff>482760</xdr:rowOff>
    </xdr:to>
    <xdr:grpSp>
      <xdr:nvGrpSpPr>
        <xdr:cNvPr id="747" name="AddRemoveBTN_PersonalInfoQ21_1"/>
        <xdr:cNvGrpSpPr/>
      </xdr:nvGrpSpPr>
      <xdr:grpSpPr>
        <a:xfrm>
          <a:off x="253800" y="2629080"/>
          <a:ext cx="583560" cy="701640"/>
          <a:chOff x="253800" y="2629080"/>
          <a:chExt cx="583560" cy="701640"/>
        </a:xfrm>
      </xdr:grpSpPr>
      <xdr:sp>
        <xdr:nvSpPr>
          <xdr:cNvPr id="748" name="Rounded Rectangle 19" hidden="1"/>
          <xdr:cNvSpPr/>
        </xdr:nvSpPr>
        <xdr:spPr>
          <a:xfrm>
            <a:off x="260640" y="2642040"/>
            <a:ext cx="571680" cy="6530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49" name="Straight Connector 80"/>
          <xdr:cNvCxnSpPr/>
        </xdr:nvCxnSpPr>
        <xdr:spPr>
          <a:xfrm>
            <a:off x="253800" y="3104280"/>
            <a:ext cx="574560" cy="2880"/>
          </a:xfrm>
          <a:prstGeom prst="straightConnector1">
            <a:avLst/>
          </a:prstGeom>
          <a:ln w="28575">
            <a:solidFill>
              <a:srgbClr val="000000"/>
            </a:solidFill>
            <a:miter/>
          </a:ln>
        </xdr:spPr>
      </xdr:cxnSp>
      <xdr:cxnSp>
        <xdr:nvCxnSpPr>
          <xdr:cNvPr id="750" name="Straight Connector 81"/>
          <xdr:cNvCxnSpPr/>
        </xdr:nvCxnSpPr>
        <xdr:spPr>
          <a:xfrm>
            <a:off x="270360" y="2868840"/>
            <a:ext cx="567360" cy="360"/>
          </a:xfrm>
          <a:prstGeom prst="straightConnector1">
            <a:avLst/>
          </a:prstGeom>
          <a:ln w="28575">
            <a:solidFill>
              <a:srgbClr val="000000"/>
            </a:solidFill>
            <a:miter/>
          </a:ln>
        </xdr:spPr>
      </xdr:cxnSp>
      <xdr:sp>
        <xdr:nvSpPr>
          <xdr:cNvPr id="751" name="Rectangle 82" hidden="1"/>
          <xdr:cNvSpPr/>
        </xdr:nvSpPr>
        <xdr:spPr>
          <a:xfrm>
            <a:off x="298800" y="2629080"/>
            <a:ext cx="510120" cy="2458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52" name="Plus Sign 251" hidden="1"/>
          <xdr:cNvSpPr/>
        </xdr:nvSpPr>
        <xdr:spPr>
          <a:xfrm>
            <a:off x="420840" y="2879280"/>
            <a:ext cx="273960" cy="2073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53" name="Minus Sign 252" hidden="1"/>
          <xdr:cNvSpPr/>
        </xdr:nvSpPr>
        <xdr:spPr>
          <a:xfrm>
            <a:off x="408240" y="3083040"/>
            <a:ext cx="304560" cy="247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12</xdr:row>
      <xdr:rowOff>0</xdr:rowOff>
    </xdr:from>
    <xdr:to>
      <xdr:col>0</xdr:col>
      <xdr:colOff>836640</xdr:colOff>
      <xdr:row>13</xdr:row>
      <xdr:rowOff>484920</xdr:rowOff>
    </xdr:to>
    <xdr:grpSp>
      <xdr:nvGrpSpPr>
        <xdr:cNvPr id="754" name="AddRemoveBTN_PersonalInfoQ22_1"/>
        <xdr:cNvGrpSpPr/>
      </xdr:nvGrpSpPr>
      <xdr:grpSpPr>
        <a:xfrm>
          <a:off x="253800" y="2629080"/>
          <a:ext cx="582840" cy="703800"/>
          <a:chOff x="253800" y="2629080"/>
          <a:chExt cx="582840" cy="703800"/>
        </a:xfrm>
      </xdr:grpSpPr>
      <xdr:sp>
        <xdr:nvSpPr>
          <xdr:cNvPr id="755" name="Rounded Rectangle 19" hidden="1"/>
          <xdr:cNvSpPr/>
        </xdr:nvSpPr>
        <xdr:spPr>
          <a:xfrm>
            <a:off x="260640" y="2642040"/>
            <a:ext cx="570960" cy="654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56" name="Straight Connector 87"/>
          <xdr:cNvCxnSpPr/>
        </xdr:nvCxnSpPr>
        <xdr:spPr>
          <a:xfrm>
            <a:off x="253800" y="3105720"/>
            <a:ext cx="573840" cy="2880"/>
          </a:xfrm>
          <a:prstGeom prst="straightConnector1">
            <a:avLst/>
          </a:prstGeom>
          <a:ln w="28575">
            <a:solidFill>
              <a:srgbClr val="000000"/>
            </a:solidFill>
            <a:miter/>
          </a:ln>
        </xdr:spPr>
      </xdr:cxnSp>
      <xdr:cxnSp>
        <xdr:nvCxnSpPr>
          <xdr:cNvPr id="757" name="Straight Connector 88"/>
          <xdr:cNvCxnSpPr/>
        </xdr:nvCxnSpPr>
        <xdr:spPr>
          <a:xfrm>
            <a:off x="270360" y="2869560"/>
            <a:ext cx="566640" cy="360"/>
          </a:xfrm>
          <a:prstGeom prst="straightConnector1">
            <a:avLst/>
          </a:prstGeom>
          <a:ln w="28575">
            <a:solidFill>
              <a:srgbClr val="000000"/>
            </a:solidFill>
            <a:miter/>
          </a:ln>
        </xdr:spPr>
      </xdr:cxnSp>
      <xdr:sp>
        <xdr:nvSpPr>
          <xdr:cNvPr id="758" name="Rectangle 89" hidden="1"/>
          <xdr:cNvSpPr/>
        </xdr:nvSpPr>
        <xdr:spPr>
          <a:xfrm>
            <a:off x="298800" y="2629080"/>
            <a:ext cx="509760" cy="2466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59" name="Plus Sign 258" hidden="1"/>
          <xdr:cNvSpPr/>
        </xdr:nvSpPr>
        <xdr:spPr>
          <a:xfrm>
            <a:off x="420840" y="2880000"/>
            <a:ext cx="27360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60" name="Minus Sign 259" hidden="1"/>
          <xdr:cNvSpPr/>
        </xdr:nvSpPr>
        <xdr:spPr>
          <a:xfrm>
            <a:off x="408240" y="3084480"/>
            <a:ext cx="304200" cy="248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6</xdr:col>
      <xdr:colOff>579240</xdr:colOff>
      <xdr:row>1</xdr:row>
      <xdr:rowOff>162000</xdr:rowOff>
    </xdr:from>
    <xdr:to>
      <xdr:col>9</xdr:col>
      <xdr:colOff>1174680</xdr:colOff>
      <xdr:row>3</xdr:row>
      <xdr:rowOff>66240</xdr:rowOff>
    </xdr:to>
    <xdr:grpSp>
      <xdr:nvGrpSpPr>
        <xdr:cNvPr id="761" name="NaviCollapsed"/>
        <xdr:cNvGrpSpPr/>
      </xdr:nvGrpSpPr>
      <xdr:grpSpPr>
        <a:xfrm>
          <a:off x="5050800" y="381240"/>
          <a:ext cx="6022800" cy="342360"/>
          <a:chOff x="5050800" y="381240"/>
          <a:chExt cx="6022800" cy="342360"/>
        </a:xfrm>
      </xdr:grpSpPr>
      <xdr:sp>
        <xdr:nvSpPr>
          <xdr:cNvPr id="762" name="Rectangle: Rounded Corners 289" hidden="1"/>
          <xdr:cNvSpPr/>
        </xdr:nvSpPr>
        <xdr:spPr>
          <a:xfrm>
            <a:off x="505080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763" name="Rectangle: Rounded Corners 290" hidden="1"/>
          <xdr:cNvSpPr/>
        </xdr:nvSpPr>
        <xdr:spPr>
          <a:xfrm>
            <a:off x="580608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764" name="Rectangle: Rounded Corners 291" hidden="1"/>
          <xdr:cNvSpPr/>
        </xdr:nvSpPr>
        <xdr:spPr>
          <a:xfrm>
            <a:off x="656136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765" name="Rectangle: Rounded Corners 292" hidden="1"/>
          <xdr:cNvSpPr/>
        </xdr:nvSpPr>
        <xdr:spPr>
          <a:xfrm>
            <a:off x="7316640" y="381240"/>
            <a:ext cx="705960" cy="34236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766" name="Rectangle: Rounded Corners 293" hidden="1"/>
          <xdr:cNvSpPr/>
        </xdr:nvSpPr>
        <xdr:spPr>
          <a:xfrm>
            <a:off x="807192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767" name="Rectangle: Rounded Corners 294" hidden="1"/>
          <xdr:cNvSpPr/>
        </xdr:nvSpPr>
        <xdr:spPr>
          <a:xfrm>
            <a:off x="8827200" y="381240"/>
            <a:ext cx="70596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768" name="Rectangle: Rounded Corners 295" hidden="1"/>
          <xdr:cNvSpPr/>
        </xdr:nvSpPr>
        <xdr:spPr>
          <a:xfrm>
            <a:off x="10024200" y="381240"/>
            <a:ext cx="10494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1440720</xdr:colOff>
      <xdr:row>1</xdr:row>
      <xdr:rowOff>95400</xdr:rowOff>
    </xdr:from>
    <xdr:to>
      <xdr:col>12</xdr:col>
      <xdr:colOff>291600</xdr:colOff>
      <xdr:row>4</xdr:row>
      <xdr:rowOff>25200</xdr:rowOff>
    </xdr:to>
    <xdr:sp>
      <xdr:nvSpPr>
        <xdr:cNvPr id="769" name="Rectangle: Rounded Corners 296"/>
        <xdr:cNvSpPr/>
      </xdr:nvSpPr>
      <xdr:spPr>
        <a:xfrm>
          <a:off x="13149000" y="314640"/>
          <a:ext cx="1270800" cy="58680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846000</xdr:colOff>
      <xdr:row>1</xdr:row>
      <xdr:rowOff>38160</xdr:rowOff>
    </xdr:from>
    <xdr:to>
      <xdr:col>10</xdr:col>
      <xdr:colOff>1391760</xdr:colOff>
      <xdr:row>3</xdr:row>
      <xdr:rowOff>190080</xdr:rowOff>
    </xdr:to>
    <xdr:pic>
      <xdr:nvPicPr>
        <xdr:cNvPr id="770" name="Picture 102" descr=""/>
        <xdr:cNvPicPr/>
      </xdr:nvPicPr>
      <xdr:blipFill>
        <a:blip r:embed="rId9"/>
        <a:stretch/>
      </xdr:blipFill>
      <xdr:spPr>
        <a:xfrm>
          <a:off x="12554280" y="257400"/>
          <a:ext cx="545760" cy="590040"/>
        </a:xfrm>
        <a:prstGeom prst="rect">
          <a:avLst/>
        </a:prstGeom>
        <a:ln w="0">
          <a:noFill/>
        </a:ln>
      </xdr:spPr>
    </xdr:pic>
    <xdr:clientData/>
  </xdr:twoCellAnchor>
  <xdr:twoCellAnchor editAs="absolute">
    <xdr:from>
      <xdr:col>0</xdr:col>
      <xdr:colOff>251280</xdr:colOff>
      <xdr:row>28</xdr:row>
      <xdr:rowOff>11520</xdr:rowOff>
    </xdr:from>
    <xdr:to>
      <xdr:col>0</xdr:col>
      <xdr:colOff>828360</xdr:colOff>
      <xdr:row>29</xdr:row>
      <xdr:rowOff>542880</xdr:rowOff>
    </xdr:to>
    <xdr:grpSp>
      <xdr:nvGrpSpPr>
        <xdr:cNvPr id="771" name="AddRemoveBTN_ChargesQ1_1"/>
        <xdr:cNvGrpSpPr/>
      </xdr:nvGrpSpPr>
      <xdr:grpSpPr>
        <a:xfrm>
          <a:off x="251280" y="3888360"/>
          <a:ext cx="577080" cy="645480"/>
          <a:chOff x="251280" y="3888360"/>
          <a:chExt cx="577080" cy="645480"/>
        </a:xfrm>
      </xdr:grpSpPr>
      <xdr:sp>
        <xdr:nvSpPr>
          <xdr:cNvPr id="772" name="Rounded Rectangle 19" hidden="1"/>
          <xdr:cNvSpPr/>
        </xdr:nvSpPr>
        <xdr:spPr>
          <a:xfrm>
            <a:off x="258480" y="3900240"/>
            <a:ext cx="565200" cy="600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73" name="Straight Connector 105"/>
          <xdr:cNvCxnSpPr/>
        </xdr:nvCxnSpPr>
        <xdr:spPr>
          <a:xfrm>
            <a:off x="251280" y="4325400"/>
            <a:ext cx="568440" cy="2880"/>
          </a:xfrm>
          <a:prstGeom prst="straightConnector1">
            <a:avLst/>
          </a:prstGeom>
          <a:ln w="28575">
            <a:solidFill>
              <a:srgbClr val="000000"/>
            </a:solidFill>
            <a:miter/>
          </a:ln>
        </xdr:spPr>
      </xdr:cxnSp>
      <xdr:cxnSp>
        <xdr:nvCxnSpPr>
          <xdr:cNvPr id="774" name="Straight Connector 106"/>
          <xdr:cNvCxnSpPr/>
        </xdr:nvCxnSpPr>
        <xdr:spPr>
          <a:xfrm>
            <a:off x="267840" y="4109040"/>
            <a:ext cx="560880" cy="360"/>
          </a:xfrm>
          <a:prstGeom prst="straightConnector1">
            <a:avLst/>
          </a:prstGeom>
          <a:ln w="28575">
            <a:solidFill>
              <a:srgbClr val="000000"/>
            </a:solidFill>
            <a:miter/>
          </a:ln>
        </xdr:spPr>
      </xdr:cxnSp>
      <xdr:sp>
        <xdr:nvSpPr>
          <xdr:cNvPr id="775" name="Rectangle 107" hidden="1"/>
          <xdr:cNvSpPr/>
        </xdr:nvSpPr>
        <xdr:spPr>
          <a:xfrm>
            <a:off x="295920" y="3888360"/>
            <a:ext cx="504720" cy="2264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76" name="Plus Sign 153" hidden="1"/>
          <xdr:cNvSpPr/>
        </xdr:nvSpPr>
        <xdr:spPr>
          <a:xfrm>
            <a:off x="416520" y="4118400"/>
            <a:ext cx="271080" cy="190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77" name="Minus Sign 154" hidden="1"/>
          <xdr:cNvSpPr/>
        </xdr:nvSpPr>
        <xdr:spPr>
          <a:xfrm>
            <a:off x="404280" y="4305960"/>
            <a:ext cx="300960" cy="2278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828360</xdr:colOff>
      <xdr:row>29</xdr:row>
      <xdr:rowOff>529920</xdr:rowOff>
    </xdr:to>
    <xdr:grpSp>
      <xdr:nvGrpSpPr>
        <xdr:cNvPr id="778" name="AddRemoveBTN_EducWorkQ4_1"/>
        <xdr:cNvGrpSpPr/>
      </xdr:nvGrpSpPr>
      <xdr:grpSpPr>
        <a:xfrm>
          <a:off x="251280" y="3876840"/>
          <a:ext cx="577080" cy="644040"/>
          <a:chOff x="251280" y="3876840"/>
          <a:chExt cx="577080" cy="644040"/>
        </a:xfrm>
      </xdr:grpSpPr>
      <xdr:sp>
        <xdr:nvSpPr>
          <xdr:cNvPr id="779" name="Rounded Rectangle 19" hidden="1"/>
          <xdr:cNvSpPr/>
        </xdr:nvSpPr>
        <xdr:spPr>
          <a:xfrm>
            <a:off x="258480" y="3888720"/>
            <a:ext cx="56520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80" name="Straight Connector 112"/>
          <xdr:cNvCxnSpPr/>
        </xdr:nvCxnSpPr>
        <xdr:spPr>
          <a:xfrm>
            <a:off x="251280" y="4313160"/>
            <a:ext cx="568440" cy="2520"/>
          </a:xfrm>
          <a:prstGeom prst="straightConnector1">
            <a:avLst/>
          </a:prstGeom>
          <a:ln w="28575">
            <a:solidFill>
              <a:srgbClr val="000000"/>
            </a:solidFill>
            <a:miter/>
          </a:ln>
        </xdr:spPr>
      </xdr:cxnSp>
      <xdr:cxnSp>
        <xdr:nvCxnSpPr>
          <xdr:cNvPr id="781" name="Straight Connector 113"/>
          <xdr:cNvCxnSpPr/>
        </xdr:nvCxnSpPr>
        <xdr:spPr>
          <a:xfrm>
            <a:off x="267840" y="4097160"/>
            <a:ext cx="560880" cy="360"/>
          </a:xfrm>
          <a:prstGeom prst="straightConnector1">
            <a:avLst/>
          </a:prstGeom>
          <a:ln w="28575">
            <a:solidFill>
              <a:srgbClr val="000000"/>
            </a:solidFill>
            <a:miter/>
          </a:ln>
        </xdr:spPr>
      </xdr:cxnSp>
      <xdr:sp>
        <xdr:nvSpPr>
          <xdr:cNvPr id="782" name="Rectangle 114" hidden="1"/>
          <xdr:cNvSpPr/>
        </xdr:nvSpPr>
        <xdr:spPr>
          <a:xfrm>
            <a:off x="295920" y="3876840"/>
            <a:ext cx="5047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83" name="Plus Sign 153" hidden="1"/>
          <xdr:cNvSpPr/>
        </xdr:nvSpPr>
        <xdr:spPr>
          <a:xfrm>
            <a:off x="416520" y="4106520"/>
            <a:ext cx="27108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84" name="Minus Sign 154" hidden="1"/>
          <xdr:cNvSpPr/>
        </xdr:nvSpPr>
        <xdr:spPr>
          <a:xfrm>
            <a:off x="404280" y="4293720"/>
            <a:ext cx="3009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828360</xdr:colOff>
      <xdr:row>29</xdr:row>
      <xdr:rowOff>529920</xdr:rowOff>
    </xdr:to>
    <xdr:grpSp>
      <xdr:nvGrpSpPr>
        <xdr:cNvPr id="785" name="AddRemoveBTN_EducWorkQ5_1"/>
        <xdr:cNvGrpSpPr/>
      </xdr:nvGrpSpPr>
      <xdr:grpSpPr>
        <a:xfrm>
          <a:off x="251280" y="3876840"/>
          <a:ext cx="577080" cy="644040"/>
          <a:chOff x="251280" y="3876840"/>
          <a:chExt cx="577080" cy="644040"/>
        </a:xfrm>
      </xdr:grpSpPr>
      <xdr:sp>
        <xdr:nvSpPr>
          <xdr:cNvPr id="786" name="Rounded Rectangle 19" hidden="1"/>
          <xdr:cNvSpPr/>
        </xdr:nvSpPr>
        <xdr:spPr>
          <a:xfrm>
            <a:off x="258480" y="3888720"/>
            <a:ext cx="56520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87" name="Straight Connector 119"/>
          <xdr:cNvCxnSpPr/>
        </xdr:nvCxnSpPr>
        <xdr:spPr>
          <a:xfrm>
            <a:off x="251280" y="4313160"/>
            <a:ext cx="568440" cy="2520"/>
          </a:xfrm>
          <a:prstGeom prst="straightConnector1">
            <a:avLst/>
          </a:prstGeom>
          <a:ln w="28575">
            <a:solidFill>
              <a:srgbClr val="000000"/>
            </a:solidFill>
            <a:miter/>
          </a:ln>
        </xdr:spPr>
      </xdr:cxnSp>
      <xdr:cxnSp>
        <xdr:nvCxnSpPr>
          <xdr:cNvPr id="788" name="Straight Connector 120"/>
          <xdr:cNvCxnSpPr/>
        </xdr:nvCxnSpPr>
        <xdr:spPr>
          <a:xfrm>
            <a:off x="267840" y="4097160"/>
            <a:ext cx="560880" cy="360"/>
          </a:xfrm>
          <a:prstGeom prst="straightConnector1">
            <a:avLst/>
          </a:prstGeom>
          <a:ln w="28575">
            <a:solidFill>
              <a:srgbClr val="000000"/>
            </a:solidFill>
            <a:miter/>
          </a:ln>
        </xdr:spPr>
      </xdr:cxnSp>
      <xdr:sp>
        <xdr:nvSpPr>
          <xdr:cNvPr id="789" name="Rectangle 121" hidden="1"/>
          <xdr:cNvSpPr/>
        </xdr:nvSpPr>
        <xdr:spPr>
          <a:xfrm>
            <a:off x="295920" y="3876840"/>
            <a:ext cx="5047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90" name="Plus Sign 153" hidden="1"/>
          <xdr:cNvSpPr/>
        </xdr:nvSpPr>
        <xdr:spPr>
          <a:xfrm>
            <a:off x="416520" y="4106520"/>
            <a:ext cx="27108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91" name="Minus Sign 154" hidden="1"/>
          <xdr:cNvSpPr/>
        </xdr:nvSpPr>
        <xdr:spPr>
          <a:xfrm>
            <a:off x="404280" y="4293720"/>
            <a:ext cx="3009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529920</xdr:rowOff>
    </xdr:to>
    <xdr:grpSp>
      <xdr:nvGrpSpPr>
        <xdr:cNvPr id="792" name="AddRemoveBTN_EducWorkQ6_1"/>
        <xdr:cNvGrpSpPr/>
      </xdr:nvGrpSpPr>
      <xdr:grpSpPr>
        <a:xfrm>
          <a:off x="247320" y="3876840"/>
          <a:ext cx="583560" cy="644040"/>
          <a:chOff x="247320" y="3876840"/>
          <a:chExt cx="583560" cy="644040"/>
        </a:xfrm>
      </xdr:grpSpPr>
      <xdr:sp>
        <xdr:nvSpPr>
          <xdr:cNvPr id="793" name="Rounded Rectangle 19" hidden="1"/>
          <xdr:cNvSpPr/>
        </xdr:nvSpPr>
        <xdr:spPr>
          <a:xfrm>
            <a:off x="254520" y="3888720"/>
            <a:ext cx="57168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794" name="Straight Connector 126"/>
          <xdr:cNvCxnSpPr/>
        </xdr:nvCxnSpPr>
        <xdr:spPr>
          <a:xfrm>
            <a:off x="247320" y="4313160"/>
            <a:ext cx="574560" cy="2520"/>
          </a:xfrm>
          <a:prstGeom prst="straightConnector1">
            <a:avLst/>
          </a:prstGeom>
          <a:ln w="28575">
            <a:solidFill>
              <a:srgbClr val="000000"/>
            </a:solidFill>
            <a:miter/>
          </a:ln>
        </xdr:spPr>
      </xdr:cxnSp>
      <xdr:cxnSp>
        <xdr:nvCxnSpPr>
          <xdr:cNvPr id="795" name="Straight Connector 127"/>
          <xdr:cNvCxnSpPr/>
        </xdr:nvCxnSpPr>
        <xdr:spPr>
          <a:xfrm>
            <a:off x="264240" y="4097160"/>
            <a:ext cx="567000" cy="360"/>
          </a:xfrm>
          <a:prstGeom prst="straightConnector1">
            <a:avLst/>
          </a:prstGeom>
          <a:ln w="28575">
            <a:solidFill>
              <a:srgbClr val="000000"/>
            </a:solidFill>
            <a:miter/>
          </a:ln>
        </xdr:spPr>
      </xdr:cxnSp>
      <xdr:sp>
        <xdr:nvSpPr>
          <xdr:cNvPr id="796" name="Rectangle 128" hidden="1"/>
          <xdr:cNvSpPr/>
        </xdr:nvSpPr>
        <xdr:spPr>
          <a:xfrm>
            <a:off x="292680" y="3876840"/>
            <a:ext cx="5101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797" name="Plus Sign 153" hidden="1"/>
          <xdr:cNvSpPr/>
        </xdr:nvSpPr>
        <xdr:spPr>
          <a:xfrm>
            <a:off x="414720" y="41065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798" name="Minus Sign 154" hidden="1"/>
          <xdr:cNvSpPr/>
        </xdr:nvSpPr>
        <xdr:spPr>
          <a:xfrm>
            <a:off x="402120" y="42937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529920</xdr:rowOff>
    </xdr:to>
    <xdr:grpSp>
      <xdr:nvGrpSpPr>
        <xdr:cNvPr id="799" name="AddRemoveBTN_EducWorkQ7_1"/>
        <xdr:cNvGrpSpPr/>
      </xdr:nvGrpSpPr>
      <xdr:grpSpPr>
        <a:xfrm>
          <a:off x="247320" y="3876840"/>
          <a:ext cx="583560" cy="644040"/>
          <a:chOff x="247320" y="3876840"/>
          <a:chExt cx="583560" cy="644040"/>
        </a:xfrm>
      </xdr:grpSpPr>
      <xdr:sp>
        <xdr:nvSpPr>
          <xdr:cNvPr id="800" name="Rounded Rectangle 19" hidden="1"/>
          <xdr:cNvSpPr/>
        </xdr:nvSpPr>
        <xdr:spPr>
          <a:xfrm>
            <a:off x="254520" y="3888720"/>
            <a:ext cx="57168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01" name="Straight Connector 133"/>
          <xdr:cNvCxnSpPr/>
        </xdr:nvCxnSpPr>
        <xdr:spPr>
          <a:xfrm>
            <a:off x="247320" y="4313160"/>
            <a:ext cx="574560" cy="2520"/>
          </a:xfrm>
          <a:prstGeom prst="straightConnector1">
            <a:avLst/>
          </a:prstGeom>
          <a:ln w="28575">
            <a:solidFill>
              <a:srgbClr val="000000"/>
            </a:solidFill>
            <a:miter/>
          </a:ln>
        </xdr:spPr>
      </xdr:cxnSp>
      <xdr:cxnSp>
        <xdr:nvCxnSpPr>
          <xdr:cNvPr id="802" name="Straight Connector 134"/>
          <xdr:cNvCxnSpPr/>
        </xdr:nvCxnSpPr>
        <xdr:spPr>
          <a:xfrm>
            <a:off x="264240" y="4097160"/>
            <a:ext cx="567000" cy="360"/>
          </a:xfrm>
          <a:prstGeom prst="straightConnector1">
            <a:avLst/>
          </a:prstGeom>
          <a:ln w="28575">
            <a:solidFill>
              <a:srgbClr val="000000"/>
            </a:solidFill>
            <a:miter/>
          </a:ln>
        </xdr:spPr>
      </xdr:cxnSp>
      <xdr:sp>
        <xdr:nvSpPr>
          <xdr:cNvPr id="803" name="Rectangle 135" hidden="1"/>
          <xdr:cNvSpPr/>
        </xdr:nvSpPr>
        <xdr:spPr>
          <a:xfrm>
            <a:off x="292680" y="3876840"/>
            <a:ext cx="5101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04" name="Plus Sign 153" hidden="1"/>
          <xdr:cNvSpPr/>
        </xdr:nvSpPr>
        <xdr:spPr>
          <a:xfrm>
            <a:off x="414720" y="41065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05" name="Minus Sign 154" hidden="1"/>
          <xdr:cNvSpPr/>
        </xdr:nvSpPr>
        <xdr:spPr>
          <a:xfrm>
            <a:off x="402120" y="42937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529920</xdr:rowOff>
    </xdr:to>
    <xdr:grpSp>
      <xdr:nvGrpSpPr>
        <xdr:cNvPr id="806" name="AddRemoveBTN_EducWorkQ10_1"/>
        <xdr:cNvGrpSpPr/>
      </xdr:nvGrpSpPr>
      <xdr:grpSpPr>
        <a:xfrm>
          <a:off x="247320" y="3876840"/>
          <a:ext cx="583560" cy="644040"/>
          <a:chOff x="247320" y="3876840"/>
          <a:chExt cx="583560" cy="644040"/>
        </a:xfrm>
      </xdr:grpSpPr>
      <xdr:sp>
        <xdr:nvSpPr>
          <xdr:cNvPr id="807" name="Rounded Rectangle 19" hidden="1"/>
          <xdr:cNvSpPr/>
        </xdr:nvSpPr>
        <xdr:spPr>
          <a:xfrm>
            <a:off x="254520" y="3888720"/>
            <a:ext cx="57168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08" name="Straight Connector 140"/>
          <xdr:cNvCxnSpPr/>
        </xdr:nvCxnSpPr>
        <xdr:spPr>
          <a:xfrm>
            <a:off x="247320" y="4313160"/>
            <a:ext cx="574560" cy="2520"/>
          </a:xfrm>
          <a:prstGeom prst="straightConnector1">
            <a:avLst/>
          </a:prstGeom>
          <a:ln w="28575">
            <a:solidFill>
              <a:srgbClr val="000000"/>
            </a:solidFill>
            <a:miter/>
          </a:ln>
        </xdr:spPr>
      </xdr:cxnSp>
      <xdr:cxnSp>
        <xdr:nvCxnSpPr>
          <xdr:cNvPr id="809" name="Straight Connector 141"/>
          <xdr:cNvCxnSpPr/>
        </xdr:nvCxnSpPr>
        <xdr:spPr>
          <a:xfrm>
            <a:off x="264240" y="4097160"/>
            <a:ext cx="567000" cy="360"/>
          </a:xfrm>
          <a:prstGeom prst="straightConnector1">
            <a:avLst/>
          </a:prstGeom>
          <a:ln w="28575">
            <a:solidFill>
              <a:srgbClr val="000000"/>
            </a:solidFill>
            <a:miter/>
          </a:ln>
        </xdr:spPr>
      </xdr:cxnSp>
      <xdr:sp>
        <xdr:nvSpPr>
          <xdr:cNvPr id="810" name="Rectangle 142" hidden="1"/>
          <xdr:cNvSpPr/>
        </xdr:nvSpPr>
        <xdr:spPr>
          <a:xfrm>
            <a:off x="292680" y="3876840"/>
            <a:ext cx="5101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11" name="Plus Sign 153" hidden="1"/>
          <xdr:cNvSpPr/>
        </xdr:nvSpPr>
        <xdr:spPr>
          <a:xfrm>
            <a:off x="414720" y="41065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12" name="Minus Sign 154" hidden="1"/>
          <xdr:cNvSpPr/>
        </xdr:nvSpPr>
        <xdr:spPr>
          <a:xfrm>
            <a:off x="402120" y="42937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529920</xdr:rowOff>
    </xdr:to>
    <xdr:grpSp>
      <xdr:nvGrpSpPr>
        <xdr:cNvPr id="813" name="AddRemoveBTN_EducWorkQ11_1"/>
        <xdr:cNvGrpSpPr/>
      </xdr:nvGrpSpPr>
      <xdr:grpSpPr>
        <a:xfrm>
          <a:off x="247320" y="3876840"/>
          <a:ext cx="583560" cy="644040"/>
          <a:chOff x="247320" y="3876840"/>
          <a:chExt cx="583560" cy="644040"/>
        </a:xfrm>
      </xdr:grpSpPr>
      <xdr:sp>
        <xdr:nvSpPr>
          <xdr:cNvPr id="814" name="Rounded Rectangle 19" hidden="1"/>
          <xdr:cNvSpPr/>
        </xdr:nvSpPr>
        <xdr:spPr>
          <a:xfrm>
            <a:off x="254520" y="3888720"/>
            <a:ext cx="571680" cy="599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15" name="Straight Connector 147"/>
          <xdr:cNvCxnSpPr/>
        </xdr:nvCxnSpPr>
        <xdr:spPr>
          <a:xfrm>
            <a:off x="247320" y="4313160"/>
            <a:ext cx="574560" cy="2520"/>
          </a:xfrm>
          <a:prstGeom prst="straightConnector1">
            <a:avLst/>
          </a:prstGeom>
          <a:ln w="28575">
            <a:solidFill>
              <a:srgbClr val="000000"/>
            </a:solidFill>
            <a:miter/>
          </a:ln>
        </xdr:spPr>
      </xdr:cxnSp>
      <xdr:cxnSp>
        <xdr:nvCxnSpPr>
          <xdr:cNvPr id="816" name="Straight Connector 148"/>
          <xdr:cNvCxnSpPr/>
        </xdr:nvCxnSpPr>
        <xdr:spPr>
          <a:xfrm>
            <a:off x="264240" y="4097160"/>
            <a:ext cx="567000" cy="360"/>
          </a:xfrm>
          <a:prstGeom prst="straightConnector1">
            <a:avLst/>
          </a:prstGeom>
          <a:ln w="28575">
            <a:solidFill>
              <a:srgbClr val="000000"/>
            </a:solidFill>
            <a:miter/>
          </a:ln>
        </xdr:spPr>
      </xdr:cxnSp>
      <xdr:sp>
        <xdr:nvSpPr>
          <xdr:cNvPr id="817" name="Rectangle 149" hidden="1"/>
          <xdr:cNvSpPr/>
        </xdr:nvSpPr>
        <xdr:spPr>
          <a:xfrm>
            <a:off x="292680" y="3876840"/>
            <a:ext cx="510120" cy="2257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18" name="Plus Sign 153" hidden="1"/>
          <xdr:cNvSpPr/>
        </xdr:nvSpPr>
        <xdr:spPr>
          <a:xfrm>
            <a:off x="414720" y="410652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19" name="Minus Sign 154" hidden="1"/>
          <xdr:cNvSpPr/>
        </xdr:nvSpPr>
        <xdr:spPr>
          <a:xfrm>
            <a:off x="402120" y="429372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834840</xdr:colOff>
      <xdr:row>29</xdr:row>
      <xdr:rowOff>562320</xdr:rowOff>
    </xdr:to>
    <xdr:grpSp>
      <xdr:nvGrpSpPr>
        <xdr:cNvPr id="820" name="AddRemoveBTN_EducWorkQ4_1"/>
        <xdr:cNvGrpSpPr/>
      </xdr:nvGrpSpPr>
      <xdr:grpSpPr>
        <a:xfrm>
          <a:off x="251280" y="3876840"/>
          <a:ext cx="583560" cy="676440"/>
          <a:chOff x="251280" y="3876840"/>
          <a:chExt cx="583560" cy="676440"/>
        </a:xfrm>
      </xdr:grpSpPr>
      <xdr:sp>
        <xdr:nvSpPr>
          <xdr:cNvPr id="821" name="Rounded Rectangle 19" hidden="1"/>
          <xdr:cNvSpPr/>
        </xdr:nvSpPr>
        <xdr:spPr>
          <a:xfrm>
            <a:off x="25848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22" name="Straight Connector 184"/>
          <xdr:cNvCxnSpPr/>
        </xdr:nvCxnSpPr>
        <xdr:spPr>
          <a:xfrm>
            <a:off x="251280" y="4334760"/>
            <a:ext cx="574560" cy="2880"/>
          </a:xfrm>
          <a:prstGeom prst="straightConnector1">
            <a:avLst/>
          </a:prstGeom>
          <a:ln w="28575">
            <a:solidFill>
              <a:srgbClr val="000000"/>
            </a:solidFill>
            <a:miter/>
          </a:ln>
        </xdr:spPr>
      </xdr:cxnSp>
      <xdr:cxnSp>
        <xdr:nvCxnSpPr>
          <xdr:cNvPr id="823" name="Straight Connector 185"/>
          <xdr:cNvCxnSpPr/>
        </xdr:nvCxnSpPr>
        <xdr:spPr>
          <a:xfrm>
            <a:off x="267840" y="4107960"/>
            <a:ext cx="567360" cy="360"/>
          </a:xfrm>
          <a:prstGeom prst="straightConnector1">
            <a:avLst/>
          </a:prstGeom>
          <a:ln w="28575">
            <a:solidFill>
              <a:srgbClr val="000000"/>
            </a:solidFill>
            <a:miter/>
          </a:ln>
        </xdr:spPr>
      </xdr:cxnSp>
      <xdr:sp>
        <xdr:nvSpPr>
          <xdr:cNvPr id="824" name="Rectangle 186" hidden="1"/>
          <xdr:cNvSpPr/>
        </xdr:nvSpPr>
        <xdr:spPr>
          <a:xfrm>
            <a:off x="29664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25" name="Plus Sign 153" hidden="1"/>
          <xdr:cNvSpPr/>
        </xdr:nvSpPr>
        <xdr:spPr>
          <a:xfrm>
            <a:off x="4183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26" name="Minus Sign 154" hidden="1"/>
          <xdr:cNvSpPr/>
        </xdr:nvSpPr>
        <xdr:spPr>
          <a:xfrm>
            <a:off x="40608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834840</xdr:colOff>
      <xdr:row>29</xdr:row>
      <xdr:rowOff>562320</xdr:rowOff>
    </xdr:to>
    <xdr:grpSp>
      <xdr:nvGrpSpPr>
        <xdr:cNvPr id="827" name="AddRemoveBTN_EducWorkQ5_1"/>
        <xdr:cNvGrpSpPr/>
      </xdr:nvGrpSpPr>
      <xdr:grpSpPr>
        <a:xfrm>
          <a:off x="251280" y="3876840"/>
          <a:ext cx="583560" cy="676440"/>
          <a:chOff x="251280" y="3876840"/>
          <a:chExt cx="583560" cy="676440"/>
        </a:xfrm>
      </xdr:grpSpPr>
      <xdr:sp>
        <xdr:nvSpPr>
          <xdr:cNvPr id="828" name="Rounded Rectangle 19" hidden="1"/>
          <xdr:cNvSpPr/>
        </xdr:nvSpPr>
        <xdr:spPr>
          <a:xfrm>
            <a:off x="25848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29" name="Straight Connector 191"/>
          <xdr:cNvCxnSpPr/>
        </xdr:nvCxnSpPr>
        <xdr:spPr>
          <a:xfrm>
            <a:off x="251280" y="4334760"/>
            <a:ext cx="574560" cy="2880"/>
          </a:xfrm>
          <a:prstGeom prst="straightConnector1">
            <a:avLst/>
          </a:prstGeom>
          <a:ln w="28575">
            <a:solidFill>
              <a:srgbClr val="000000"/>
            </a:solidFill>
            <a:miter/>
          </a:ln>
        </xdr:spPr>
      </xdr:cxnSp>
      <xdr:cxnSp>
        <xdr:nvCxnSpPr>
          <xdr:cNvPr id="830" name="Straight Connector 192"/>
          <xdr:cNvCxnSpPr/>
        </xdr:nvCxnSpPr>
        <xdr:spPr>
          <a:xfrm>
            <a:off x="267840" y="4107960"/>
            <a:ext cx="567360" cy="360"/>
          </a:xfrm>
          <a:prstGeom prst="straightConnector1">
            <a:avLst/>
          </a:prstGeom>
          <a:ln w="28575">
            <a:solidFill>
              <a:srgbClr val="000000"/>
            </a:solidFill>
            <a:miter/>
          </a:ln>
        </xdr:spPr>
      </xdr:cxnSp>
      <xdr:sp>
        <xdr:nvSpPr>
          <xdr:cNvPr id="831" name="Rectangle 193" hidden="1"/>
          <xdr:cNvSpPr/>
        </xdr:nvSpPr>
        <xdr:spPr>
          <a:xfrm>
            <a:off x="29664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32" name="Plus Sign 153" hidden="1"/>
          <xdr:cNvSpPr/>
        </xdr:nvSpPr>
        <xdr:spPr>
          <a:xfrm>
            <a:off x="4183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33" name="Minus Sign 154" hidden="1"/>
          <xdr:cNvSpPr/>
        </xdr:nvSpPr>
        <xdr:spPr>
          <a:xfrm>
            <a:off x="40608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34" name="AddRemoveBTN_EducWorkQ6_1"/>
        <xdr:cNvGrpSpPr/>
      </xdr:nvGrpSpPr>
      <xdr:grpSpPr>
        <a:xfrm>
          <a:off x="247320" y="3876840"/>
          <a:ext cx="583560" cy="676440"/>
          <a:chOff x="247320" y="3876840"/>
          <a:chExt cx="583560" cy="676440"/>
        </a:xfrm>
      </xdr:grpSpPr>
      <xdr:sp>
        <xdr:nvSpPr>
          <xdr:cNvPr id="835"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36" name="Straight Connector 198"/>
          <xdr:cNvCxnSpPr/>
        </xdr:nvCxnSpPr>
        <xdr:spPr>
          <a:xfrm>
            <a:off x="247320" y="4334760"/>
            <a:ext cx="574560" cy="2880"/>
          </a:xfrm>
          <a:prstGeom prst="straightConnector1">
            <a:avLst/>
          </a:prstGeom>
          <a:ln w="28575">
            <a:solidFill>
              <a:srgbClr val="000000"/>
            </a:solidFill>
            <a:miter/>
          </a:ln>
        </xdr:spPr>
      </xdr:cxnSp>
      <xdr:cxnSp>
        <xdr:nvCxnSpPr>
          <xdr:cNvPr id="837" name="Straight Connector 199"/>
          <xdr:cNvCxnSpPr/>
        </xdr:nvCxnSpPr>
        <xdr:spPr>
          <a:xfrm>
            <a:off x="264240" y="4107960"/>
            <a:ext cx="567000" cy="360"/>
          </a:xfrm>
          <a:prstGeom prst="straightConnector1">
            <a:avLst/>
          </a:prstGeom>
          <a:ln w="28575">
            <a:solidFill>
              <a:srgbClr val="000000"/>
            </a:solidFill>
            <a:miter/>
          </a:ln>
        </xdr:spPr>
      </xdr:cxnSp>
      <xdr:sp>
        <xdr:nvSpPr>
          <xdr:cNvPr id="838" name="Rectangle 200"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39"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40"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41" name="AddRemoveBTN_EducWorkQ7_1"/>
        <xdr:cNvGrpSpPr/>
      </xdr:nvGrpSpPr>
      <xdr:grpSpPr>
        <a:xfrm>
          <a:off x="247320" y="3876840"/>
          <a:ext cx="583560" cy="676440"/>
          <a:chOff x="247320" y="3876840"/>
          <a:chExt cx="583560" cy="676440"/>
        </a:xfrm>
      </xdr:grpSpPr>
      <xdr:sp>
        <xdr:nvSpPr>
          <xdr:cNvPr id="842"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43" name="Straight Connector 205"/>
          <xdr:cNvCxnSpPr/>
        </xdr:nvCxnSpPr>
        <xdr:spPr>
          <a:xfrm>
            <a:off x="247320" y="4334760"/>
            <a:ext cx="574560" cy="2880"/>
          </a:xfrm>
          <a:prstGeom prst="straightConnector1">
            <a:avLst/>
          </a:prstGeom>
          <a:ln w="28575">
            <a:solidFill>
              <a:srgbClr val="000000"/>
            </a:solidFill>
            <a:miter/>
          </a:ln>
        </xdr:spPr>
      </xdr:cxnSp>
      <xdr:cxnSp>
        <xdr:nvCxnSpPr>
          <xdr:cNvPr id="844" name="Straight Connector 206"/>
          <xdr:cNvCxnSpPr/>
        </xdr:nvCxnSpPr>
        <xdr:spPr>
          <a:xfrm>
            <a:off x="264240" y="4107960"/>
            <a:ext cx="567000" cy="360"/>
          </a:xfrm>
          <a:prstGeom prst="straightConnector1">
            <a:avLst/>
          </a:prstGeom>
          <a:ln w="28575">
            <a:solidFill>
              <a:srgbClr val="000000"/>
            </a:solidFill>
            <a:miter/>
          </a:ln>
        </xdr:spPr>
      </xdr:cxnSp>
      <xdr:sp>
        <xdr:nvSpPr>
          <xdr:cNvPr id="845" name="Rectangle 207"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46"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47"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48" name="AddRemoveBTN_EducWorkQ10_1"/>
        <xdr:cNvGrpSpPr/>
      </xdr:nvGrpSpPr>
      <xdr:grpSpPr>
        <a:xfrm>
          <a:off x="247320" y="3876840"/>
          <a:ext cx="583560" cy="676440"/>
          <a:chOff x="247320" y="3876840"/>
          <a:chExt cx="583560" cy="676440"/>
        </a:xfrm>
      </xdr:grpSpPr>
      <xdr:sp>
        <xdr:nvSpPr>
          <xdr:cNvPr id="849"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50" name="Straight Connector 212"/>
          <xdr:cNvCxnSpPr/>
        </xdr:nvCxnSpPr>
        <xdr:spPr>
          <a:xfrm>
            <a:off x="247320" y="4334760"/>
            <a:ext cx="574560" cy="2880"/>
          </a:xfrm>
          <a:prstGeom prst="straightConnector1">
            <a:avLst/>
          </a:prstGeom>
          <a:ln w="28575">
            <a:solidFill>
              <a:srgbClr val="000000"/>
            </a:solidFill>
            <a:miter/>
          </a:ln>
        </xdr:spPr>
      </xdr:cxnSp>
      <xdr:cxnSp>
        <xdr:nvCxnSpPr>
          <xdr:cNvPr id="851" name="Straight Connector 213"/>
          <xdr:cNvCxnSpPr/>
        </xdr:nvCxnSpPr>
        <xdr:spPr>
          <a:xfrm>
            <a:off x="264240" y="4107960"/>
            <a:ext cx="567000" cy="360"/>
          </a:xfrm>
          <a:prstGeom prst="straightConnector1">
            <a:avLst/>
          </a:prstGeom>
          <a:ln w="28575">
            <a:solidFill>
              <a:srgbClr val="000000"/>
            </a:solidFill>
            <a:miter/>
          </a:ln>
        </xdr:spPr>
      </xdr:cxnSp>
      <xdr:sp>
        <xdr:nvSpPr>
          <xdr:cNvPr id="852" name="Rectangle 214"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53"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54"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55" name="AddRemoveBTN_EducWorkQ11_1"/>
        <xdr:cNvGrpSpPr/>
      </xdr:nvGrpSpPr>
      <xdr:grpSpPr>
        <a:xfrm>
          <a:off x="247320" y="3876840"/>
          <a:ext cx="583560" cy="676440"/>
          <a:chOff x="247320" y="3876840"/>
          <a:chExt cx="583560" cy="676440"/>
        </a:xfrm>
      </xdr:grpSpPr>
      <xdr:sp>
        <xdr:nvSpPr>
          <xdr:cNvPr id="856"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57" name="Straight Connector 219"/>
          <xdr:cNvCxnSpPr/>
        </xdr:nvCxnSpPr>
        <xdr:spPr>
          <a:xfrm>
            <a:off x="247320" y="4334760"/>
            <a:ext cx="574560" cy="2880"/>
          </a:xfrm>
          <a:prstGeom prst="straightConnector1">
            <a:avLst/>
          </a:prstGeom>
          <a:ln w="28575">
            <a:solidFill>
              <a:srgbClr val="000000"/>
            </a:solidFill>
            <a:miter/>
          </a:ln>
        </xdr:spPr>
      </xdr:cxnSp>
      <xdr:cxnSp>
        <xdr:nvCxnSpPr>
          <xdr:cNvPr id="858" name="Straight Connector 220"/>
          <xdr:cNvCxnSpPr/>
        </xdr:nvCxnSpPr>
        <xdr:spPr>
          <a:xfrm>
            <a:off x="264240" y="4107960"/>
            <a:ext cx="567000" cy="360"/>
          </a:xfrm>
          <a:prstGeom prst="straightConnector1">
            <a:avLst/>
          </a:prstGeom>
          <a:ln w="28575">
            <a:solidFill>
              <a:srgbClr val="000000"/>
            </a:solidFill>
            <a:miter/>
          </a:ln>
        </xdr:spPr>
      </xdr:cxnSp>
      <xdr:sp>
        <xdr:nvSpPr>
          <xdr:cNvPr id="859" name="Rectangle 221"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60"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61"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29</xdr:row>
      <xdr:rowOff>95400</xdr:rowOff>
    </xdr:from>
    <xdr:to>
      <xdr:col>0</xdr:col>
      <xdr:colOff>830880</xdr:colOff>
      <xdr:row>29</xdr:row>
      <xdr:rowOff>530280</xdr:rowOff>
    </xdr:to>
    <xdr:grpSp>
      <xdr:nvGrpSpPr>
        <xdr:cNvPr id="862" name="AddRemoveBTN_ChargesQ1_2"/>
        <xdr:cNvGrpSpPr/>
      </xdr:nvGrpSpPr>
      <xdr:grpSpPr>
        <a:xfrm>
          <a:off x="247320" y="4086360"/>
          <a:ext cx="583560" cy="434880"/>
          <a:chOff x="247320" y="4086360"/>
          <a:chExt cx="583560" cy="434880"/>
        </a:xfrm>
      </xdr:grpSpPr>
      <xdr:sp>
        <xdr:nvSpPr>
          <xdr:cNvPr id="863" name="Rounded Rectangle 19" hidden="1"/>
          <xdr:cNvSpPr/>
        </xdr:nvSpPr>
        <xdr:spPr>
          <a:xfrm>
            <a:off x="254520" y="4094280"/>
            <a:ext cx="571680" cy="404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64" name="Straight Connector 226"/>
          <xdr:cNvCxnSpPr/>
        </xdr:nvCxnSpPr>
        <xdr:spPr>
          <a:xfrm>
            <a:off x="247320" y="4380840"/>
            <a:ext cx="574560" cy="1800"/>
          </a:xfrm>
          <a:prstGeom prst="straightConnector1">
            <a:avLst/>
          </a:prstGeom>
          <a:ln w="28575">
            <a:solidFill>
              <a:srgbClr val="000000"/>
            </a:solidFill>
            <a:miter/>
          </a:ln>
        </xdr:spPr>
      </xdr:cxnSp>
      <xdr:cxnSp>
        <xdr:nvCxnSpPr>
          <xdr:cNvPr id="865" name="Straight Connector 227"/>
          <xdr:cNvCxnSpPr/>
        </xdr:nvCxnSpPr>
        <xdr:spPr>
          <a:xfrm>
            <a:off x="264240" y="4235040"/>
            <a:ext cx="567000" cy="360"/>
          </a:xfrm>
          <a:prstGeom prst="straightConnector1">
            <a:avLst/>
          </a:prstGeom>
          <a:ln w="28575">
            <a:solidFill>
              <a:srgbClr val="000000"/>
            </a:solidFill>
            <a:miter/>
          </a:ln>
        </xdr:spPr>
      </xdr:cxnSp>
      <xdr:sp>
        <xdr:nvSpPr>
          <xdr:cNvPr id="866" name="Rectangle 228" hidden="1"/>
          <xdr:cNvSpPr/>
        </xdr:nvSpPr>
        <xdr:spPr>
          <a:xfrm>
            <a:off x="292680" y="4086360"/>
            <a:ext cx="510120" cy="152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67" name="Plus Sign 153" hidden="1"/>
          <xdr:cNvSpPr/>
        </xdr:nvSpPr>
        <xdr:spPr>
          <a:xfrm>
            <a:off x="414720" y="4241520"/>
            <a:ext cx="273960" cy="1285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68" name="Minus Sign 154" hidden="1"/>
          <xdr:cNvSpPr/>
        </xdr:nvSpPr>
        <xdr:spPr>
          <a:xfrm>
            <a:off x="402120" y="4367880"/>
            <a:ext cx="304560" cy="153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834840</xdr:colOff>
      <xdr:row>29</xdr:row>
      <xdr:rowOff>562320</xdr:rowOff>
    </xdr:to>
    <xdr:grpSp>
      <xdr:nvGrpSpPr>
        <xdr:cNvPr id="869" name="AddRemoveBTN_EducWorkQ4_1"/>
        <xdr:cNvGrpSpPr/>
      </xdr:nvGrpSpPr>
      <xdr:grpSpPr>
        <a:xfrm>
          <a:off x="251280" y="3876840"/>
          <a:ext cx="583560" cy="676440"/>
          <a:chOff x="251280" y="3876840"/>
          <a:chExt cx="583560" cy="676440"/>
        </a:xfrm>
      </xdr:grpSpPr>
      <xdr:sp>
        <xdr:nvSpPr>
          <xdr:cNvPr id="870" name="Rounded Rectangle 19" hidden="1"/>
          <xdr:cNvSpPr/>
        </xdr:nvSpPr>
        <xdr:spPr>
          <a:xfrm>
            <a:off x="25848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71" name="Straight Connector 233"/>
          <xdr:cNvCxnSpPr/>
        </xdr:nvCxnSpPr>
        <xdr:spPr>
          <a:xfrm>
            <a:off x="251280" y="4334760"/>
            <a:ext cx="574560" cy="2880"/>
          </a:xfrm>
          <a:prstGeom prst="straightConnector1">
            <a:avLst/>
          </a:prstGeom>
          <a:ln w="28575">
            <a:solidFill>
              <a:srgbClr val="000000"/>
            </a:solidFill>
            <a:miter/>
          </a:ln>
        </xdr:spPr>
      </xdr:cxnSp>
      <xdr:cxnSp>
        <xdr:nvCxnSpPr>
          <xdr:cNvPr id="872" name="Straight Connector 234"/>
          <xdr:cNvCxnSpPr/>
        </xdr:nvCxnSpPr>
        <xdr:spPr>
          <a:xfrm>
            <a:off x="267840" y="4107960"/>
            <a:ext cx="567360" cy="360"/>
          </a:xfrm>
          <a:prstGeom prst="straightConnector1">
            <a:avLst/>
          </a:prstGeom>
          <a:ln w="28575">
            <a:solidFill>
              <a:srgbClr val="000000"/>
            </a:solidFill>
            <a:miter/>
          </a:ln>
        </xdr:spPr>
      </xdr:cxnSp>
      <xdr:sp>
        <xdr:nvSpPr>
          <xdr:cNvPr id="873" name="Rectangle 235" hidden="1"/>
          <xdr:cNvSpPr/>
        </xdr:nvSpPr>
        <xdr:spPr>
          <a:xfrm>
            <a:off x="29664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74" name="Plus Sign 153" hidden="1"/>
          <xdr:cNvSpPr/>
        </xdr:nvSpPr>
        <xdr:spPr>
          <a:xfrm>
            <a:off x="4183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75" name="Minus Sign 154" hidden="1"/>
          <xdr:cNvSpPr/>
        </xdr:nvSpPr>
        <xdr:spPr>
          <a:xfrm>
            <a:off x="40608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28</xdr:row>
      <xdr:rowOff>0</xdr:rowOff>
    </xdr:from>
    <xdr:to>
      <xdr:col>0</xdr:col>
      <xdr:colOff>834840</xdr:colOff>
      <xdr:row>29</xdr:row>
      <xdr:rowOff>562320</xdr:rowOff>
    </xdr:to>
    <xdr:grpSp>
      <xdr:nvGrpSpPr>
        <xdr:cNvPr id="876" name="AddRemoveBTN_EducWorkQ5_1"/>
        <xdr:cNvGrpSpPr/>
      </xdr:nvGrpSpPr>
      <xdr:grpSpPr>
        <a:xfrm>
          <a:off x="251280" y="3876840"/>
          <a:ext cx="583560" cy="676440"/>
          <a:chOff x="251280" y="3876840"/>
          <a:chExt cx="583560" cy="676440"/>
        </a:xfrm>
      </xdr:grpSpPr>
      <xdr:sp>
        <xdr:nvSpPr>
          <xdr:cNvPr id="877" name="Rounded Rectangle 19" hidden="1"/>
          <xdr:cNvSpPr/>
        </xdr:nvSpPr>
        <xdr:spPr>
          <a:xfrm>
            <a:off x="25848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78" name="Straight Connector 240"/>
          <xdr:cNvCxnSpPr/>
        </xdr:nvCxnSpPr>
        <xdr:spPr>
          <a:xfrm>
            <a:off x="251280" y="4334760"/>
            <a:ext cx="574560" cy="2880"/>
          </a:xfrm>
          <a:prstGeom prst="straightConnector1">
            <a:avLst/>
          </a:prstGeom>
          <a:ln w="28575">
            <a:solidFill>
              <a:srgbClr val="000000"/>
            </a:solidFill>
            <a:miter/>
          </a:ln>
        </xdr:spPr>
      </xdr:cxnSp>
      <xdr:cxnSp>
        <xdr:nvCxnSpPr>
          <xdr:cNvPr id="879" name="Straight Connector 241"/>
          <xdr:cNvCxnSpPr/>
        </xdr:nvCxnSpPr>
        <xdr:spPr>
          <a:xfrm>
            <a:off x="267840" y="4107960"/>
            <a:ext cx="567360" cy="360"/>
          </a:xfrm>
          <a:prstGeom prst="straightConnector1">
            <a:avLst/>
          </a:prstGeom>
          <a:ln w="28575">
            <a:solidFill>
              <a:srgbClr val="000000"/>
            </a:solidFill>
            <a:miter/>
          </a:ln>
        </xdr:spPr>
      </xdr:cxnSp>
      <xdr:sp>
        <xdr:nvSpPr>
          <xdr:cNvPr id="880" name="Rectangle 242" hidden="1"/>
          <xdr:cNvSpPr/>
        </xdr:nvSpPr>
        <xdr:spPr>
          <a:xfrm>
            <a:off x="29664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81" name="Plus Sign 153" hidden="1"/>
          <xdr:cNvSpPr/>
        </xdr:nvSpPr>
        <xdr:spPr>
          <a:xfrm>
            <a:off x="4183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82" name="Minus Sign 154" hidden="1"/>
          <xdr:cNvSpPr/>
        </xdr:nvSpPr>
        <xdr:spPr>
          <a:xfrm>
            <a:off x="40608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83" name="AddRemoveBTN_EducWorkQ6_1"/>
        <xdr:cNvGrpSpPr/>
      </xdr:nvGrpSpPr>
      <xdr:grpSpPr>
        <a:xfrm>
          <a:off x="247320" y="3876840"/>
          <a:ext cx="583560" cy="676440"/>
          <a:chOff x="247320" y="3876840"/>
          <a:chExt cx="583560" cy="676440"/>
        </a:xfrm>
      </xdr:grpSpPr>
      <xdr:sp>
        <xdr:nvSpPr>
          <xdr:cNvPr id="884"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85" name="Straight Connector 247"/>
          <xdr:cNvCxnSpPr/>
        </xdr:nvCxnSpPr>
        <xdr:spPr>
          <a:xfrm>
            <a:off x="247320" y="4334760"/>
            <a:ext cx="574560" cy="2880"/>
          </a:xfrm>
          <a:prstGeom prst="straightConnector1">
            <a:avLst/>
          </a:prstGeom>
          <a:ln w="28575">
            <a:solidFill>
              <a:srgbClr val="000000"/>
            </a:solidFill>
            <a:miter/>
          </a:ln>
        </xdr:spPr>
      </xdr:cxnSp>
      <xdr:cxnSp>
        <xdr:nvCxnSpPr>
          <xdr:cNvPr id="886" name="Straight Connector 248"/>
          <xdr:cNvCxnSpPr/>
        </xdr:nvCxnSpPr>
        <xdr:spPr>
          <a:xfrm>
            <a:off x="264240" y="4107960"/>
            <a:ext cx="567000" cy="360"/>
          </a:xfrm>
          <a:prstGeom prst="straightConnector1">
            <a:avLst/>
          </a:prstGeom>
          <a:ln w="28575">
            <a:solidFill>
              <a:srgbClr val="000000"/>
            </a:solidFill>
            <a:miter/>
          </a:ln>
        </xdr:spPr>
      </xdr:cxnSp>
      <xdr:sp>
        <xdr:nvSpPr>
          <xdr:cNvPr id="887" name="Rectangle 249"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88"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89"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90" name="AddRemoveBTN_EducWorkQ7_1"/>
        <xdr:cNvGrpSpPr/>
      </xdr:nvGrpSpPr>
      <xdr:grpSpPr>
        <a:xfrm>
          <a:off x="247320" y="3876840"/>
          <a:ext cx="583560" cy="676440"/>
          <a:chOff x="247320" y="3876840"/>
          <a:chExt cx="583560" cy="676440"/>
        </a:xfrm>
      </xdr:grpSpPr>
      <xdr:sp>
        <xdr:nvSpPr>
          <xdr:cNvPr id="891"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92" name="Straight Connector 254"/>
          <xdr:cNvCxnSpPr/>
        </xdr:nvCxnSpPr>
        <xdr:spPr>
          <a:xfrm>
            <a:off x="247320" y="4334760"/>
            <a:ext cx="574560" cy="2880"/>
          </a:xfrm>
          <a:prstGeom prst="straightConnector1">
            <a:avLst/>
          </a:prstGeom>
          <a:ln w="28575">
            <a:solidFill>
              <a:srgbClr val="000000"/>
            </a:solidFill>
            <a:miter/>
          </a:ln>
        </xdr:spPr>
      </xdr:cxnSp>
      <xdr:cxnSp>
        <xdr:nvCxnSpPr>
          <xdr:cNvPr id="893" name="Straight Connector 255"/>
          <xdr:cNvCxnSpPr/>
        </xdr:nvCxnSpPr>
        <xdr:spPr>
          <a:xfrm>
            <a:off x="264240" y="4107960"/>
            <a:ext cx="567000" cy="360"/>
          </a:xfrm>
          <a:prstGeom prst="straightConnector1">
            <a:avLst/>
          </a:prstGeom>
          <a:ln w="28575">
            <a:solidFill>
              <a:srgbClr val="000000"/>
            </a:solidFill>
            <a:miter/>
          </a:ln>
        </xdr:spPr>
      </xdr:cxnSp>
      <xdr:sp>
        <xdr:nvSpPr>
          <xdr:cNvPr id="894" name="Rectangle 256"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895"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896"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897" name="AddRemoveBTN_EducWorkQ10_1"/>
        <xdr:cNvGrpSpPr/>
      </xdr:nvGrpSpPr>
      <xdr:grpSpPr>
        <a:xfrm>
          <a:off x="247320" y="3876840"/>
          <a:ext cx="583560" cy="676440"/>
          <a:chOff x="247320" y="3876840"/>
          <a:chExt cx="583560" cy="676440"/>
        </a:xfrm>
      </xdr:grpSpPr>
      <xdr:sp>
        <xdr:nvSpPr>
          <xdr:cNvPr id="898"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899" name="Straight Connector 261"/>
          <xdr:cNvCxnSpPr/>
        </xdr:nvCxnSpPr>
        <xdr:spPr>
          <a:xfrm>
            <a:off x="247320" y="4334760"/>
            <a:ext cx="574560" cy="2880"/>
          </a:xfrm>
          <a:prstGeom prst="straightConnector1">
            <a:avLst/>
          </a:prstGeom>
          <a:ln w="28575">
            <a:solidFill>
              <a:srgbClr val="000000"/>
            </a:solidFill>
            <a:miter/>
          </a:ln>
        </xdr:spPr>
      </xdr:cxnSp>
      <xdr:cxnSp>
        <xdr:nvCxnSpPr>
          <xdr:cNvPr id="900" name="Straight Connector 262"/>
          <xdr:cNvCxnSpPr/>
        </xdr:nvCxnSpPr>
        <xdr:spPr>
          <a:xfrm>
            <a:off x="264240" y="4107960"/>
            <a:ext cx="567000" cy="360"/>
          </a:xfrm>
          <a:prstGeom prst="straightConnector1">
            <a:avLst/>
          </a:prstGeom>
          <a:ln w="28575">
            <a:solidFill>
              <a:srgbClr val="000000"/>
            </a:solidFill>
            <a:miter/>
          </a:ln>
        </xdr:spPr>
      </xdr:cxnSp>
      <xdr:sp>
        <xdr:nvSpPr>
          <xdr:cNvPr id="901" name="Rectangle 263"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02"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03"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xdr:row>
      <xdr:rowOff>0</xdr:rowOff>
    </xdr:from>
    <xdr:to>
      <xdr:col>0</xdr:col>
      <xdr:colOff>830880</xdr:colOff>
      <xdr:row>29</xdr:row>
      <xdr:rowOff>562320</xdr:rowOff>
    </xdr:to>
    <xdr:grpSp>
      <xdr:nvGrpSpPr>
        <xdr:cNvPr id="904" name="AddRemoveBTN_EducWorkQ11_1"/>
        <xdr:cNvGrpSpPr/>
      </xdr:nvGrpSpPr>
      <xdr:grpSpPr>
        <a:xfrm>
          <a:off x="247320" y="3876840"/>
          <a:ext cx="583560" cy="676440"/>
          <a:chOff x="247320" y="3876840"/>
          <a:chExt cx="583560" cy="676440"/>
        </a:xfrm>
      </xdr:grpSpPr>
      <xdr:sp>
        <xdr:nvSpPr>
          <xdr:cNvPr id="905" name="Rounded Rectangle 19" hidden="1"/>
          <xdr:cNvSpPr/>
        </xdr:nvSpPr>
        <xdr:spPr>
          <a:xfrm>
            <a:off x="254520" y="3889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06" name="Straight Connector 268"/>
          <xdr:cNvCxnSpPr/>
        </xdr:nvCxnSpPr>
        <xdr:spPr>
          <a:xfrm>
            <a:off x="247320" y="4334760"/>
            <a:ext cx="574560" cy="2880"/>
          </a:xfrm>
          <a:prstGeom prst="straightConnector1">
            <a:avLst/>
          </a:prstGeom>
          <a:ln w="28575">
            <a:solidFill>
              <a:srgbClr val="000000"/>
            </a:solidFill>
            <a:miter/>
          </a:ln>
        </xdr:spPr>
      </xdr:cxnSp>
      <xdr:cxnSp>
        <xdr:nvCxnSpPr>
          <xdr:cNvPr id="907" name="Straight Connector 269"/>
          <xdr:cNvCxnSpPr/>
        </xdr:nvCxnSpPr>
        <xdr:spPr>
          <a:xfrm>
            <a:off x="264240" y="4107960"/>
            <a:ext cx="567000" cy="360"/>
          </a:xfrm>
          <a:prstGeom prst="straightConnector1">
            <a:avLst/>
          </a:prstGeom>
          <a:ln w="28575">
            <a:solidFill>
              <a:srgbClr val="000000"/>
            </a:solidFill>
            <a:miter/>
          </a:ln>
        </xdr:spPr>
      </xdr:cxnSp>
      <xdr:sp>
        <xdr:nvSpPr>
          <xdr:cNvPr id="908" name="Rectangle 270" hidden="1"/>
          <xdr:cNvSpPr/>
        </xdr:nvSpPr>
        <xdr:spPr>
          <a:xfrm>
            <a:off x="292680" y="3876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09" name="Plus Sign 153" hidden="1"/>
          <xdr:cNvSpPr/>
        </xdr:nvSpPr>
        <xdr:spPr>
          <a:xfrm>
            <a:off x="414720" y="41180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10" name="Minus Sign 154" hidden="1"/>
          <xdr:cNvSpPr/>
        </xdr:nvSpPr>
        <xdr:spPr>
          <a:xfrm>
            <a:off x="402120" y="4314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43</xdr:row>
      <xdr:rowOff>28440</xdr:rowOff>
    </xdr:from>
    <xdr:to>
      <xdr:col>0</xdr:col>
      <xdr:colOff>830880</xdr:colOff>
      <xdr:row>51</xdr:row>
      <xdr:rowOff>228240</xdr:rowOff>
    </xdr:to>
    <xdr:grpSp>
      <xdr:nvGrpSpPr>
        <xdr:cNvPr id="911" name="AddRemoveBTN_ChargesQ2_1"/>
        <xdr:cNvGrpSpPr/>
      </xdr:nvGrpSpPr>
      <xdr:grpSpPr>
        <a:xfrm>
          <a:off x="247320" y="4647960"/>
          <a:ext cx="583560" cy="657000"/>
          <a:chOff x="247320" y="4647960"/>
          <a:chExt cx="583560" cy="657000"/>
        </a:xfrm>
      </xdr:grpSpPr>
      <xdr:sp>
        <xdr:nvSpPr>
          <xdr:cNvPr id="912" name="Rounded Rectangle 19" hidden="1"/>
          <xdr:cNvSpPr/>
        </xdr:nvSpPr>
        <xdr:spPr>
          <a:xfrm>
            <a:off x="254520" y="4660200"/>
            <a:ext cx="571680" cy="611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13" name="Straight Connector 275"/>
          <xdr:cNvCxnSpPr/>
        </xdr:nvCxnSpPr>
        <xdr:spPr>
          <a:xfrm>
            <a:off x="247320" y="5092920"/>
            <a:ext cx="574560" cy="2880"/>
          </a:xfrm>
          <a:prstGeom prst="straightConnector1">
            <a:avLst/>
          </a:prstGeom>
          <a:ln w="28575">
            <a:solidFill>
              <a:srgbClr val="000000"/>
            </a:solidFill>
            <a:miter/>
          </a:ln>
        </xdr:spPr>
      </xdr:cxnSp>
      <xdr:cxnSp>
        <xdr:nvCxnSpPr>
          <xdr:cNvPr id="914" name="Straight Connector 276"/>
          <xdr:cNvCxnSpPr/>
        </xdr:nvCxnSpPr>
        <xdr:spPr>
          <a:xfrm>
            <a:off x="264240" y="4872600"/>
            <a:ext cx="567000" cy="360"/>
          </a:xfrm>
          <a:prstGeom prst="straightConnector1">
            <a:avLst/>
          </a:prstGeom>
          <a:ln w="28575">
            <a:solidFill>
              <a:srgbClr val="000000"/>
            </a:solidFill>
            <a:miter/>
          </a:ln>
        </xdr:spPr>
      </xdr:cxnSp>
      <xdr:sp>
        <xdr:nvSpPr>
          <xdr:cNvPr id="915" name="Rectangle 277" hidden="1"/>
          <xdr:cNvSpPr/>
        </xdr:nvSpPr>
        <xdr:spPr>
          <a:xfrm>
            <a:off x="292680" y="4647960"/>
            <a:ext cx="510120" cy="230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16" name="Plus Sign 153" hidden="1"/>
          <xdr:cNvSpPr/>
        </xdr:nvSpPr>
        <xdr:spPr>
          <a:xfrm>
            <a:off x="414720" y="4882320"/>
            <a:ext cx="273960" cy="1944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17" name="Minus Sign 154" hidden="1"/>
          <xdr:cNvSpPr/>
        </xdr:nvSpPr>
        <xdr:spPr>
          <a:xfrm>
            <a:off x="402120" y="5073120"/>
            <a:ext cx="304560" cy="231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43</xdr:row>
      <xdr:rowOff>38160</xdr:rowOff>
    </xdr:from>
    <xdr:to>
      <xdr:col>0</xdr:col>
      <xdr:colOff>830880</xdr:colOff>
      <xdr:row>51</xdr:row>
      <xdr:rowOff>228240</xdr:rowOff>
    </xdr:to>
    <xdr:grpSp>
      <xdr:nvGrpSpPr>
        <xdr:cNvPr id="918" name="AddRemoveBTN_ChargesQ2_2"/>
        <xdr:cNvGrpSpPr/>
      </xdr:nvGrpSpPr>
      <xdr:grpSpPr>
        <a:xfrm>
          <a:off x="247320" y="4657680"/>
          <a:ext cx="583560" cy="647280"/>
          <a:chOff x="247320" y="4657680"/>
          <a:chExt cx="583560" cy="647280"/>
        </a:xfrm>
      </xdr:grpSpPr>
      <xdr:sp>
        <xdr:nvSpPr>
          <xdr:cNvPr id="919" name="Rounded Rectangle 19" hidden="1"/>
          <xdr:cNvSpPr/>
        </xdr:nvSpPr>
        <xdr:spPr>
          <a:xfrm>
            <a:off x="254520" y="4669560"/>
            <a:ext cx="571680" cy="602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20" name="Straight Connector 282"/>
          <xdr:cNvCxnSpPr/>
        </xdr:nvCxnSpPr>
        <xdr:spPr>
          <a:xfrm>
            <a:off x="247320" y="5096160"/>
            <a:ext cx="574560" cy="2520"/>
          </a:xfrm>
          <a:prstGeom prst="straightConnector1">
            <a:avLst/>
          </a:prstGeom>
          <a:ln w="28575">
            <a:solidFill>
              <a:srgbClr val="000000"/>
            </a:solidFill>
            <a:miter/>
          </a:ln>
        </xdr:spPr>
      </xdr:cxnSp>
      <xdr:cxnSp>
        <xdr:nvCxnSpPr>
          <xdr:cNvPr id="921" name="Straight Connector 283"/>
          <xdr:cNvCxnSpPr/>
        </xdr:nvCxnSpPr>
        <xdr:spPr>
          <a:xfrm>
            <a:off x="264240" y="4879080"/>
            <a:ext cx="567000" cy="360"/>
          </a:xfrm>
          <a:prstGeom prst="straightConnector1">
            <a:avLst/>
          </a:prstGeom>
          <a:ln w="28575">
            <a:solidFill>
              <a:srgbClr val="000000"/>
            </a:solidFill>
            <a:miter/>
          </a:ln>
        </xdr:spPr>
      </xdr:cxnSp>
      <xdr:sp>
        <xdr:nvSpPr>
          <xdr:cNvPr id="922" name="Rectangle 284" hidden="1"/>
          <xdr:cNvSpPr/>
        </xdr:nvSpPr>
        <xdr:spPr>
          <a:xfrm>
            <a:off x="292680" y="4657680"/>
            <a:ext cx="510120" cy="2268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23" name="Plus Sign 153" hidden="1"/>
          <xdr:cNvSpPr/>
        </xdr:nvSpPr>
        <xdr:spPr>
          <a:xfrm>
            <a:off x="414720" y="4888440"/>
            <a:ext cx="273960" cy="1915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24" name="Minus Sign 154" hidden="1"/>
          <xdr:cNvSpPr/>
        </xdr:nvSpPr>
        <xdr:spPr>
          <a:xfrm>
            <a:off x="402120" y="5076720"/>
            <a:ext cx="304560" cy="2282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50</xdr:row>
      <xdr:rowOff>9360</xdr:rowOff>
    </xdr:from>
    <xdr:to>
      <xdr:col>0</xdr:col>
      <xdr:colOff>830880</xdr:colOff>
      <xdr:row>60</xdr:row>
      <xdr:rowOff>228240</xdr:rowOff>
    </xdr:to>
    <xdr:grpSp>
      <xdr:nvGrpSpPr>
        <xdr:cNvPr id="925" name="AddRemoveBTN_ChargesQ3_1"/>
        <xdr:cNvGrpSpPr/>
      </xdr:nvGrpSpPr>
      <xdr:grpSpPr>
        <a:xfrm>
          <a:off x="247320" y="4971960"/>
          <a:ext cx="583560" cy="676080"/>
          <a:chOff x="247320" y="4971960"/>
          <a:chExt cx="583560" cy="676080"/>
        </a:xfrm>
      </xdr:grpSpPr>
      <xdr:sp>
        <xdr:nvSpPr>
          <xdr:cNvPr id="926" name="Rounded Rectangle 19" hidden="1"/>
          <xdr:cNvSpPr/>
        </xdr:nvSpPr>
        <xdr:spPr>
          <a:xfrm>
            <a:off x="254520" y="4984560"/>
            <a:ext cx="571680" cy="628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27" name="Straight Connector 289"/>
          <xdr:cNvCxnSpPr/>
        </xdr:nvCxnSpPr>
        <xdr:spPr>
          <a:xfrm>
            <a:off x="247320" y="5429880"/>
            <a:ext cx="574560" cy="2880"/>
          </a:xfrm>
          <a:prstGeom prst="straightConnector1">
            <a:avLst/>
          </a:prstGeom>
          <a:ln w="28575">
            <a:solidFill>
              <a:srgbClr val="000000"/>
            </a:solidFill>
            <a:miter/>
          </a:ln>
        </xdr:spPr>
      </xdr:cxnSp>
      <xdr:cxnSp>
        <xdr:nvCxnSpPr>
          <xdr:cNvPr id="928" name="Straight Connector 290"/>
          <xdr:cNvCxnSpPr/>
        </xdr:nvCxnSpPr>
        <xdr:spPr>
          <a:xfrm>
            <a:off x="264240" y="5203080"/>
            <a:ext cx="567000" cy="360"/>
          </a:xfrm>
          <a:prstGeom prst="straightConnector1">
            <a:avLst/>
          </a:prstGeom>
          <a:ln w="28575">
            <a:solidFill>
              <a:srgbClr val="000000"/>
            </a:solidFill>
            <a:miter/>
          </a:ln>
        </xdr:spPr>
      </xdr:cxnSp>
      <xdr:sp>
        <xdr:nvSpPr>
          <xdr:cNvPr id="929" name="Rectangle 291" hidden="1"/>
          <xdr:cNvSpPr/>
        </xdr:nvSpPr>
        <xdr:spPr>
          <a:xfrm>
            <a:off x="292680" y="4971960"/>
            <a:ext cx="510120" cy="2368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30" name="Plus Sign 153" hidden="1"/>
          <xdr:cNvSpPr/>
        </xdr:nvSpPr>
        <xdr:spPr>
          <a:xfrm>
            <a:off x="414720" y="5213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31" name="Minus Sign 154" hidden="1"/>
          <xdr:cNvSpPr/>
        </xdr:nvSpPr>
        <xdr:spPr>
          <a:xfrm>
            <a:off x="402120" y="5409720"/>
            <a:ext cx="304560" cy="2383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59</xdr:row>
      <xdr:rowOff>0</xdr:rowOff>
    </xdr:from>
    <xdr:to>
      <xdr:col>0</xdr:col>
      <xdr:colOff>830880</xdr:colOff>
      <xdr:row>74</xdr:row>
      <xdr:rowOff>101520</xdr:rowOff>
    </xdr:to>
    <xdr:grpSp>
      <xdr:nvGrpSpPr>
        <xdr:cNvPr id="932" name="AddRemoveBTN_ChargesQ3_3"/>
        <xdr:cNvGrpSpPr/>
      </xdr:nvGrpSpPr>
      <xdr:grpSpPr>
        <a:xfrm>
          <a:off x="247320" y="5305320"/>
          <a:ext cx="583560" cy="673200"/>
          <a:chOff x="247320" y="5305320"/>
          <a:chExt cx="583560" cy="673200"/>
        </a:xfrm>
      </xdr:grpSpPr>
      <xdr:sp>
        <xdr:nvSpPr>
          <xdr:cNvPr id="933" name="Rounded Rectangle 19" hidden="1"/>
          <xdr:cNvSpPr/>
        </xdr:nvSpPr>
        <xdr:spPr>
          <a:xfrm>
            <a:off x="254520" y="5317560"/>
            <a:ext cx="571680" cy="626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34" name="Straight Connector 296"/>
          <xdr:cNvCxnSpPr/>
        </xdr:nvCxnSpPr>
        <xdr:spPr>
          <a:xfrm>
            <a:off x="247320" y="5761080"/>
            <a:ext cx="574560" cy="2880"/>
          </a:xfrm>
          <a:prstGeom prst="straightConnector1">
            <a:avLst/>
          </a:prstGeom>
          <a:ln w="28575">
            <a:solidFill>
              <a:srgbClr val="000000"/>
            </a:solidFill>
            <a:miter/>
          </a:ln>
        </xdr:spPr>
      </xdr:cxnSp>
      <xdr:cxnSp>
        <xdr:nvCxnSpPr>
          <xdr:cNvPr id="935" name="Straight Connector 297"/>
          <xdr:cNvCxnSpPr/>
        </xdr:nvCxnSpPr>
        <xdr:spPr>
          <a:xfrm>
            <a:off x="264240" y="5535360"/>
            <a:ext cx="567000" cy="360"/>
          </a:xfrm>
          <a:prstGeom prst="straightConnector1">
            <a:avLst/>
          </a:prstGeom>
          <a:ln w="28575">
            <a:solidFill>
              <a:srgbClr val="000000"/>
            </a:solidFill>
            <a:miter/>
          </a:ln>
        </xdr:spPr>
      </xdr:cxnSp>
      <xdr:sp>
        <xdr:nvSpPr>
          <xdr:cNvPr id="936" name="Rectangle 298" hidden="1"/>
          <xdr:cNvSpPr/>
        </xdr:nvSpPr>
        <xdr:spPr>
          <a:xfrm>
            <a:off x="292680" y="5305320"/>
            <a:ext cx="510120" cy="236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37" name="Plus Sign 153" hidden="1"/>
          <xdr:cNvSpPr/>
        </xdr:nvSpPr>
        <xdr:spPr>
          <a:xfrm>
            <a:off x="414720" y="5545440"/>
            <a:ext cx="273960" cy="199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38" name="Minus Sign 154" hidden="1"/>
          <xdr:cNvSpPr/>
        </xdr:nvSpPr>
        <xdr:spPr>
          <a:xfrm>
            <a:off x="402120" y="5740920"/>
            <a:ext cx="304560" cy="237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68</xdr:row>
      <xdr:rowOff>0</xdr:rowOff>
    </xdr:from>
    <xdr:to>
      <xdr:col>0</xdr:col>
      <xdr:colOff>830880</xdr:colOff>
      <xdr:row>85</xdr:row>
      <xdr:rowOff>72720</xdr:rowOff>
    </xdr:to>
    <xdr:grpSp>
      <xdr:nvGrpSpPr>
        <xdr:cNvPr id="939" name="AddRemoveBTN_ChargesQ4_1"/>
        <xdr:cNvGrpSpPr/>
      </xdr:nvGrpSpPr>
      <xdr:grpSpPr>
        <a:xfrm>
          <a:off x="247320" y="5648400"/>
          <a:ext cx="583560" cy="644040"/>
          <a:chOff x="247320" y="5648400"/>
          <a:chExt cx="583560" cy="644040"/>
        </a:xfrm>
      </xdr:grpSpPr>
      <xdr:sp>
        <xdr:nvSpPr>
          <xdr:cNvPr id="940" name="Rounded Rectangle 19" hidden="1"/>
          <xdr:cNvSpPr/>
        </xdr:nvSpPr>
        <xdr:spPr>
          <a:xfrm>
            <a:off x="254520" y="566028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41" name="Straight Connector 310"/>
          <xdr:cNvCxnSpPr/>
        </xdr:nvCxnSpPr>
        <xdr:spPr>
          <a:xfrm>
            <a:off x="247320" y="6084720"/>
            <a:ext cx="574560" cy="2880"/>
          </a:xfrm>
          <a:prstGeom prst="straightConnector1">
            <a:avLst/>
          </a:prstGeom>
          <a:ln w="28575">
            <a:solidFill>
              <a:srgbClr val="000000"/>
            </a:solidFill>
            <a:miter/>
          </a:ln>
        </xdr:spPr>
      </xdr:cxnSp>
      <xdr:cxnSp>
        <xdr:nvCxnSpPr>
          <xdr:cNvPr id="942" name="Straight Connector 311"/>
          <xdr:cNvCxnSpPr/>
        </xdr:nvCxnSpPr>
        <xdr:spPr>
          <a:xfrm>
            <a:off x="264240" y="5868720"/>
            <a:ext cx="567000" cy="360"/>
          </a:xfrm>
          <a:prstGeom prst="straightConnector1">
            <a:avLst/>
          </a:prstGeom>
          <a:ln w="28575">
            <a:solidFill>
              <a:srgbClr val="000000"/>
            </a:solidFill>
            <a:miter/>
          </a:ln>
        </xdr:spPr>
      </xdr:cxnSp>
      <xdr:sp>
        <xdr:nvSpPr>
          <xdr:cNvPr id="943" name="Rectangle 312" hidden="1"/>
          <xdr:cNvSpPr/>
        </xdr:nvSpPr>
        <xdr:spPr>
          <a:xfrm>
            <a:off x="292680" y="564840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44" name="Plus Sign 153" hidden="1"/>
          <xdr:cNvSpPr/>
        </xdr:nvSpPr>
        <xdr:spPr>
          <a:xfrm>
            <a:off x="414720" y="587808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45" name="Minus Sign 154" hidden="1"/>
          <xdr:cNvSpPr/>
        </xdr:nvSpPr>
        <xdr:spPr>
          <a:xfrm>
            <a:off x="402120" y="606528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73</xdr:row>
      <xdr:rowOff>76320</xdr:rowOff>
    </xdr:from>
    <xdr:to>
      <xdr:col>0</xdr:col>
      <xdr:colOff>830880</xdr:colOff>
      <xdr:row>86</xdr:row>
      <xdr:rowOff>181080</xdr:rowOff>
    </xdr:to>
    <xdr:grpSp>
      <xdr:nvGrpSpPr>
        <xdr:cNvPr id="946" name="AddRemoveBTN_ChargesQ4_2"/>
        <xdr:cNvGrpSpPr/>
      </xdr:nvGrpSpPr>
      <xdr:grpSpPr>
        <a:xfrm>
          <a:off x="247320" y="5838840"/>
          <a:ext cx="583560" cy="676440"/>
          <a:chOff x="247320" y="5838840"/>
          <a:chExt cx="583560" cy="676440"/>
        </a:xfrm>
      </xdr:grpSpPr>
      <xdr:sp>
        <xdr:nvSpPr>
          <xdr:cNvPr id="947" name="Rounded Rectangle 19" hidden="1"/>
          <xdr:cNvSpPr/>
        </xdr:nvSpPr>
        <xdr:spPr>
          <a:xfrm>
            <a:off x="254520" y="5851080"/>
            <a:ext cx="571680" cy="6300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48" name="Straight Connector 317"/>
          <xdr:cNvCxnSpPr/>
        </xdr:nvCxnSpPr>
        <xdr:spPr>
          <a:xfrm>
            <a:off x="247320" y="6297120"/>
            <a:ext cx="574560" cy="2880"/>
          </a:xfrm>
          <a:prstGeom prst="straightConnector1">
            <a:avLst/>
          </a:prstGeom>
          <a:ln w="28575">
            <a:solidFill>
              <a:srgbClr val="000000"/>
            </a:solidFill>
            <a:miter/>
          </a:ln>
        </xdr:spPr>
      </xdr:cxnSp>
      <xdr:cxnSp>
        <xdr:nvCxnSpPr>
          <xdr:cNvPr id="949" name="Straight Connector 318"/>
          <xdr:cNvCxnSpPr/>
        </xdr:nvCxnSpPr>
        <xdr:spPr>
          <a:xfrm>
            <a:off x="264240" y="6069960"/>
            <a:ext cx="567000" cy="360"/>
          </a:xfrm>
          <a:prstGeom prst="straightConnector1">
            <a:avLst/>
          </a:prstGeom>
          <a:ln w="28575">
            <a:solidFill>
              <a:srgbClr val="000000"/>
            </a:solidFill>
            <a:miter/>
          </a:ln>
        </xdr:spPr>
      </xdr:cxnSp>
      <xdr:sp>
        <xdr:nvSpPr>
          <xdr:cNvPr id="950" name="Rectangle 319" hidden="1"/>
          <xdr:cNvSpPr/>
        </xdr:nvSpPr>
        <xdr:spPr>
          <a:xfrm>
            <a:off x="292680" y="58388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951" name="Plus Sign 209" hidden="1"/>
          <xdr:cNvSpPr/>
        </xdr:nvSpPr>
        <xdr:spPr>
          <a:xfrm>
            <a:off x="414720" y="6080040"/>
            <a:ext cx="273960" cy="200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52" name="Minus Sign 210" hidden="1"/>
          <xdr:cNvSpPr/>
        </xdr:nvSpPr>
        <xdr:spPr>
          <a:xfrm>
            <a:off x="402120" y="62766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80</xdr:row>
      <xdr:rowOff>0</xdr:rowOff>
    </xdr:from>
    <xdr:to>
      <xdr:col>0</xdr:col>
      <xdr:colOff>830880</xdr:colOff>
      <xdr:row>99</xdr:row>
      <xdr:rowOff>72720</xdr:rowOff>
    </xdr:to>
    <xdr:grpSp>
      <xdr:nvGrpSpPr>
        <xdr:cNvPr id="953" name="AddRemoveBTN_ChargesQ5_1"/>
        <xdr:cNvGrpSpPr/>
      </xdr:nvGrpSpPr>
      <xdr:grpSpPr>
        <a:xfrm>
          <a:off x="247320" y="6105600"/>
          <a:ext cx="583560" cy="644040"/>
          <a:chOff x="247320" y="6105600"/>
          <a:chExt cx="583560" cy="644040"/>
        </a:xfrm>
      </xdr:grpSpPr>
      <xdr:sp>
        <xdr:nvSpPr>
          <xdr:cNvPr id="954" name="Rounded Rectangle 19" hidden="1"/>
          <xdr:cNvSpPr/>
        </xdr:nvSpPr>
        <xdr:spPr>
          <a:xfrm>
            <a:off x="254520" y="611748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55" name="Straight Connector 324"/>
          <xdr:cNvCxnSpPr/>
        </xdr:nvCxnSpPr>
        <xdr:spPr>
          <a:xfrm>
            <a:off x="247320" y="6541920"/>
            <a:ext cx="574560" cy="2880"/>
          </a:xfrm>
          <a:prstGeom prst="straightConnector1">
            <a:avLst/>
          </a:prstGeom>
          <a:ln w="28575">
            <a:solidFill>
              <a:srgbClr val="000000"/>
            </a:solidFill>
            <a:miter/>
          </a:ln>
        </xdr:spPr>
      </xdr:cxnSp>
      <xdr:cxnSp>
        <xdr:nvCxnSpPr>
          <xdr:cNvPr id="956" name="Straight Connector 325"/>
          <xdr:cNvCxnSpPr/>
        </xdr:nvCxnSpPr>
        <xdr:spPr>
          <a:xfrm>
            <a:off x="264240" y="6325920"/>
            <a:ext cx="567000" cy="360"/>
          </a:xfrm>
          <a:prstGeom prst="straightConnector1">
            <a:avLst/>
          </a:prstGeom>
          <a:ln w="28575">
            <a:solidFill>
              <a:srgbClr val="000000"/>
            </a:solidFill>
            <a:miter/>
          </a:ln>
        </xdr:spPr>
      </xdr:cxnSp>
      <xdr:sp>
        <xdr:nvSpPr>
          <xdr:cNvPr id="957" name="Rectangle 326" hidden="1"/>
          <xdr:cNvSpPr/>
        </xdr:nvSpPr>
        <xdr:spPr>
          <a:xfrm>
            <a:off x="292680" y="610560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58" name="Plus Sign 153" hidden="1"/>
          <xdr:cNvSpPr/>
        </xdr:nvSpPr>
        <xdr:spPr>
          <a:xfrm>
            <a:off x="414720" y="633528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59" name="Minus Sign 154" hidden="1"/>
          <xdr:cNvSpPr/>
        </xdr:nvSpPr>
        <xdr:spPr>
          <a:xfrm>
            <a:off x="402120" y="652248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85</xdr:row>
      <xdr:rowOff>76320</xdr:rowOff>
    </xdr:from>
    <xdr:to>
      <xdr:col>0</xdr:col>
      <xdr:colOff>830880</xdr:colOff>
      <xdr:row>100</xdr:row>
      <xdr:rowOff>181080</xdr:rowOff>
    </xdr:to>
    <xdr:grpSp>
      <xdr:nvGrpSpPr>
        <xdr:cNvPr id="960" name="AddRemoveBTN_ChargesQ5_2"/>
        <xdr:cNvGrpSpPr/>
      </xdr:nvGrpSpPr>
      <xdr:grpSpPr>
        <a:xfrm>
          <a:off x="247320" y="6296040"/>
          <a:ext cx="583560" cy="676440"/>
          <a:chOff x="247320" y="6296040"/>
          <a:chExt cx="583560" cy="676440"/>
        </a:xfrm>
      </xdr:grpSpPr>
      <xdr:sp>
        <xdr:nvSpPr>
          <xdr:cNvPr id="961" name="Rounded Rectangle 19" hidden="1"/>
          <xdr:cNvSpPr/>
        </xdr:nvSpPr>
        <xdr:spPr>
          <a:xfrm>
            <a:off x="254520" y="6308280"/>
            <a:ext cx="571680" cy="6300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62" name="Straight Connector 331"/>
          <xdr:cNvCxnSpPr/>
        </xdr:nvCxnSpPr>
        <xdr:spPr>
          <a:xfrm>
            <a:off x="247320" y="6754320"/>
            <a:ext cx="574560" cy="2880"/>
          </a:xfrm>
          <a:prstGeom prst="straightConnector1">
            <a:avLst/>
          </a:prstGeom>
          <a:ln w="28575">
            <a:solidFill>
              <a:srgbClr val="000000"/>
            </a:solidFill>
            <a:miter/>
          </a:ln>
        </xdr:spPr>
      </xdr:cxnSp>
      <xdr:cxnSp>
        <xdr:nvCxnSpPr>
          <xdr:cNvPr id="963" name="Straight Connector 332"/>
          <xdr:cNvCxnSpPr/>
        </xdr:nvCxnSpPr>
        <xdr:spPr>
          <a:xfrm>
            <a:off x="264240" y="6527160"/>
            <a:ext cx="567000" cy="360"/>
          </a:xfrm>
          <a:prstGeom prst="straightConnector1">
            <a:avLst/>
          </a:prstGeom>
          <a:ln w="28575">
            <a:solidFill>
              <a:srgbClr val="000000"/>
            </a:solidFill>
            <a:miter/>
          </a:ln>
        </xdr:spPr>
      </xdr:cxnSp>
      <xdr:sp>
        <xdr:nvSpPr>
          <xdr:cNvPr id="964" name="Rectangle 333" hidden="1"/>
          <xdr:cNvSpPr/>
        </xdr:nvSpPr>
        <xdr:spPr>
          <a:xfrm>
            <a:off x="292680" y="62960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965" name="Plus Sign 209" hidden="1"/>
          <xdr:cNvSpPr/>
        </xdr:nvSpPr>
        <xdr:spPr>
          <a:xfrm>
            <a:off x="414720" y="6537240"/>
            <a:ext cx="273960" cy="200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66" name="Minus Sign 210" hidden="1"/>
          <xdr:cNvSpPr/>
        </xdr:nvSpPr>
        <xdr:spPr>
          <a:xfrm>
            <a:off x="402120" y="67338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94</xdr:row>
      <xdr:rowOff>0</xdr:rowOff>
    </xdr:from>
    <xdr:to>
      <xdr:col>0</xdr:col>
      <xdr:colOff>830880</xdr:colOff>
      <xdr:row>101</xdr:row>
      <xdr:rowOff>196560</xdr:rowOff>
    </xdr:to>
    <xdr:grpSp>
      <xdr:nvGrpSpPr>
        <xdr:cNvPr id="967" name="AddRemoveBTN_ChargesQ6_1"/>
        <xdr:cNvGrpSpPr/>
      </xdr:nvGrpSpPr>
      <xdr:grpSpPr>
        <a:xfrm>
          <a:off x="247320" y="6562800"/>
          <a:ext cx="583560" cy="644040"/>
          <a:chOff x="247320" y="6562800"/>
          <a:chExt cx="583560" cy="644040"/>
        </a:xfrm>
      </xdr:grpSpPr>
      <xdr:sp>
        <xdr:nvSpPr>
          <xdr:cNvPr id="968" name="Rounded Rectangle 19" hidden="1"/>
          <xdr:cNvSpPr/>
        </xdr:nvSpPr>
        <xdr:spPr>
          <a:xfrm>
            <a:off x="254520" y="6574680"/>
            <a:ext cx="571680" cy="599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69" name="Straight Connector 338"/>
          <xdr:cNvCxnSpPr/>
        </xdr:nvCxnSpPr>
        <xdr:spPr>
          <a:xfrm>
            <a:off x="247320" y="6999120"/>
            <a:ext cx="574560" cy="2880"/>
          </a:xfrm>
          <a:prstGeom prst="straightConnector1">
            <a:avLst/>
          </a:prstGeom>
          <a:ln w="28575">
            <a:solidFill>
              <a:srgbClr val="000000"/>
            </a:solidFill>
            <a:miter/>
          </a:ln>
        </xdr:spPr>
      </xdr:cxnSp>
      <xdr:cxnSp>
        <xdr:nvCxnSpPr>
          <xdr:cNvPr id="970" name="Straight Connector 339"/>
          <xdr:cNvCxnSpPr/>
        </xdr:nvCxnSpPr>
        <xdr:spPr>
          <a:xfrm>
            <a:off x="264240" y="6783120"/>
            <a:ext cx="567000" cy="360"/>
          </a:xfrm>
          <a:prstGeom prst="straightConnector1">
            <a:avLst/>
          </a:prstGeom>
          <a:ln w="28575">
            <a:solidFill>
              <a:srgbClr val="000000"/>
            </a:solidFill>
            <a:miter/>
          </a:ln>
        </xdr:spPr>
      </xdr:cxnSp>
      <xdr:sp>
        <xdr:nvSpPr>
          <xdr:cNvPr id="971" name="Rectangle 340" hidden="1"/>
          <xdr:cNvSpPr/>
        </xdr:nvSpPr>
        <xdr:spPr>
          <a:xfrm>
            <a:off x="292680" y="6562800"/>
            <a:ext cx="510120" cy="2260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72" name="Plus Sign 153" hidden="1"/>
          <xdr:cNvSpPr/>
        </xdr:nvSpPr>
        <xdr:spPr>
          <a:xfrm>
            <a:off x="414720" y="6792480"/>
            <a:ext cx="273960" cy="190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73" name="Minus Sign 154" hidden="1"/>
          <xdr:cNvSpPr/>
        </xdr:nvSpPr>
        <xdr:spPr>
          <a:xfrm>
            <a:off x="402120" y="6979680"/>
            <a:ext cx="304560" cy="2271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99</xdr:row>
      <xdr:rowOff>76320</xdr:rowOff>
    </xdr:from>
    <xdr:to>
      <xdr:col>0</xdr:col>
      <xdr:colOff>830880</xdr:colOff>
      <xdr:row>102</xdr:row>
      <xdr:rowOff>200160</xdr:rowOff>
    </xdr:to>
    <xdr:grpSp>
      <xdr:nvGrpSpPr>
        <xdr:cNvPr id="974" name="AddRemoveBTN_ChargesQ6_2"/>
        <xdr:cNvGrpSpPr/>
      </xdr:nvGrpSpPr>
      <xdr:grpSpPr>
        <a:xfrm>
          <a:off x="247320" y="6753240"/>
          <a:ext cx="583560" cy="676440"/>
          <a:chOff x="247320" y="6753240"/>
          <a:chExt cx="583560" cy="676440"/>
        </a:xfrm>
      </xdr:grpSpPr>
      <xdr:sp>
        <xdr:nvSpPr>
          <xdr:cNvPr id="975" name="Rounded Rectangle 19" hidden="1"/>
          <xdr:cNvSpPr/>
        </xdr:nvSpPr>
        <xdr:spPr>
          <a:xfrm>
            <a:off x="254520" y="6765480"/>
            <a:ext cx="571680" cy="6300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76" name="Straight Connector 345"/>
          <xdr:cNvCxnSpPr/>
        </xdr:nvCxnSpPr>
        <xdr:spPr>
          <a:xfrm>
            <a:off x="247320" y="7211520"/>
            <a:ext cx="574560" cy="2880"/>
          </a:xfrm>
          <a:prstGeom prst="straightConnector1">
            <a:avLst/>
          </a:prstGeom>
          <a:ln w="28575">
            <a:solidFill>
              <a:srgbClr val="000000"/>
            </a:solidFill>
            <a:miter/>
          </a:ln>
        </xdr:spPr>
      </xdr:cxnSp>
      <xdr:cxnSp>
        <xdr:nvCxnSpPr>
          <xdr:cNvPr id="977" name="Straight Connector 346"/>
          <xdr:cNvCxnSpPr/>
        </xdr:nvCxnSpPr>
        <xdr:spPr>
          <a:xfrm>
            <a:off x="264240" y="6984360"/>
            <a:ext cx="567000" cy="360"/>
          </a:xfrm>
          <a:prstGeom prst="straightConnector1">
            <a:avLst/>
          </a:prstGeom>
          <a:ln w="28575">
            <a:solidFill>
              <a:srgbClr val="000000"/>
            </a:solidFill>
            <a:miter/>
          </a:ln>
        </xdr:spPr>
      </xdr:cxnSp>
      <xdr:sp>
        <xdr:nvSpPr>
          <xdr:cNvPr id="978" name="Rectangle 347" hidden="1"/>
          <xdr:cNvSpPr/>
        </xdr:nvSpPr>
        <xdr:spPr>
          <a:xfrm>
            <a:off x="292680" y="6753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979" name="Plus Sign 209" hidden="1"/>
          <xdr:cNvSpPr/>
        </xdr:nvSpPr>
        <xdr:spPr>
          <a:xfrm>
            <a:off x="414720" y="6994440"/>
            <a:ext cx="273960" cy="200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80" name="Minus Sign 210" hidden="1"/>
          <xdr:cNvSpPr/>
        </xdr:nvSpPr>
        <xdr:spPr>
          <a:xfrm>
            <a:off x="402120" y="7191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200160</xdr:colOff>
      <xdr:row>1</xdr:row>
      <xdr:rowOff>47520</xdr:rowOff>
    </xdr:from>
    <xdr:to>
      <xdr:col>5</xdr:col>
      <xdr:colOff>957240</xdr:colOff>
      <xdr:row>4</xdr:row>
      <xdr:rowOff>18000</xdr:rowOff>
    </xdr:to>
    <xdr:pic>
      <xdr:nvPicPr>
        <xdr:cNvPr id="981" name="Picture 301" descr=""/>
        <xdr:cNvPicPr/>
      </xdr:nvPicPr>
      <xdr:blipFill>
        <a:blip r:embed="rId10"/>
        <a:stretch/>
      </xdr:blipFill>
      <xdr:spPr>
        <a:xfrm>
          <a:off x="200160" y="266760"/>
          <a:ext cx="2166840" cy="6274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5</xdr:row>
      <xdr:rowOff>0</xdr:rowOff>
    </xdr:from>
    <xdr:to>
      <xdr:col>0</xdr:col>
      <xdr:colOff>837360</xdr:colOff>
      <xdr:row>8</xdr:row>
      <xdr:rowOff>45720</xdr:rowOff>
    </xdr:to>
    <xdr:grpSp>
      <xdr:nvGrpSpPr>
        <xdr:cNvPr id="982" name="AddRemoveBTN_PersonalInfoQ2_1"/>
        <xdr:cNvGrpSpPr/>
      </xdr:nvGrpSpPr>
      <xdr:grpSpPr>
        <a:xfrm>
          <a:off x="253800" y="1095480"/>
          <a:ext cx="583560" cy="702720"/>
          <a:chOff x="253800" y="1095480"/>
          <a:chExt cx="583560" cy="702720"/>
        </a:xfrm>
      </xdr:grpSpPr>
      <xdr:sp>
        <xdr:nvSpPr>
          <xdr:cNvPr id="983" name="Rounded Rectangle 19" hidden="1"/>
          <xdr:cNvSpPr/>
        </xdr:nvSpPr>
        <xdr:spPr>
          <a:xfrm>
            <a:off x="260640" y="1108440"/>
            <a:ext cx="571680" cy="653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84" name="Straight Connector 3"/>
          <xdr:cNvCxnSpPr/>
        </xdr:nvCxnSpPr>
        <xdr:spPr>
          <a:xfrm>
            <a:off x="253800" y="1571400"/>
            <a:ext cx="574560" cy="2880"/>
          </a:xfrm>
          <a:prstGeom prst="straightConnector1">
            <a:avLst/>
          </a:prstGeom>
          <a:ln w="28575">
            <a:solidFill>
              <a:srgbClr val="000000"/>
            </a:solidFill>
            <a:miter/>
          </a:ln>
        </xdr:spPr>
      </xdr:cxnSp>
      <xdr:cxnSp>
        <xdr:nvCxnSpPr>
          <xdr:cNvPr id="985" name="Straight Connector 4"/>
          <xdr:cNvCxnSpPr/>
        </xdr:nvCxnSpPr>
        <xdr:spPr>
          <a:xfrm>
            <a:off x="270360" y="1335600"/>
            <a:ext cx="567360" cy="360"/>
          </a:xfrm>
          <a:prstGeom prst="straightConnector1">
            <a:avLst/>
          </a:prstGeom>
          <a:ln w="28575">
            <a:solidFill>
              <a:srgbClr val="000000"/>
            </a:solidFill>
            <a:miter/>
          </a:ln>
        </xdr:spPr>
      </xdr:cxnSp>
      <xdr:sp>
        <xdr:nvSpPr>
          <xdr:cNvPr id="986" name="Rectangle 5" hidden="1"/>
          <xdr:cNvSpPr/>
        </xdr:nvSpPr>
        <xdr:spPr>
          <a:xfrm>
            <a:off x="298800" y="1095480"/>
            <a:ext cx="510120" cy="246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87" name="Plus Sign 153" hidden="1"/>
          <xdr:cNvSpPr/>
        </xdr:nvSpPr>
        <xdr:spPr>
          <a:xfrm>
            <a:off x="420840" y="1346040"/>
            <a:ext cx="273960" cy="207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88" name="Minus Sign 154" hidden="1"/>
          <xdr:cNvSpPr/>
        </xdr:nvSpPr>
        <xdr:spPr>
          <a:xfrm>
            <a:off x="408240" y="1550160"/>
            <a:ext cx="304560" cy="2480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50040</xdr:rowOff>
    </xdr:to>
    <xdr:grpSp>
      <xdr:nvGrpSpPr>
        <xdr:cNvPr id="989" name="AddRemoveBTN_PersonalInfoQ9_1"/>
        <xdr:cNvGrpSpPr/>
      </xdr:nvGrpSpPr>
      <xdr:grpSpPr>
        <a:xfrm>
          <a:off x="253800" y="1095480"/>
          <a:ext cx="583560" cy="707040"/>
          <a:chOff x="253800" y="1095480"/>
          <a:chExt cx="583560" cy="707040"/>
        </a:xfrm>
      </xdr:grpSpPr>
      <xdr:sp>
        <xdr:nvSpPr>
          <xdr:cNvPr id="990" name="Rounded Rectangle 19" hidden="1"/>
          <xdr:cNvSpPr/>
        </xdr:nvSpPr>
        <xdr:spPr>
          <a:xfrm>
            <a:off x="260640" y="1108440"/>
            <a:ext cx="571680" cy="658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91" name="Straight Connector 10"/>
          <xdr:cNvCxnSpPr/>
        </xdr:nvCxnSpPr>
        <xdr:spPr>
          <a:xfrm>
            <a:off x="253800" y="1574280"/>
            <a:ext cx="574560" cy="2880"/>
          </a:xfrm>
          <a:prstGeom prst="straightConnector1">
            <a:avLst/>
          </a:prstGeom>
          <a:ln w="28575">
            <a:solidFill>
              <a:srgbClr val="000000"/>
            </a:solidFill>
            <a:miter/>
          </a:ln>
        </xdr:spPr>
      </xdr:cxnSp>
      <xdr:cxnSp>
        <xdr:nvCxnSpPr>
          <xdr:cNvPr id="992" name="Straight Connector 11"/>
          <xdr:cNvCxnSpPr/>
        </xdr:nvCxnSpPr>
        <xdr:spPr>
          <a:xfrm>
            <a:off x="270360" y="1337400"/>
            <a:ext cx="567360" cy="360"/>
          </a:xfrm>
          <a:prstGeom prst="straightConnector1">
            <a:avLst/>
          </a:prstGeom>
          <a:ln w="28575">
            <a:solidFill>
              <a:srgbClr val="000000"/>
            </a:solidFill>
            <a:miter/>
          </a:ln>
        </xdr:spPr>
      </xdr:cxnSp>
      <xdr:sp>
        <xdr:nvSpPr>
          <xdr:cNvPr id="993" name="Rectangle 12" hidden="1"/>
          <xdr:cNvSpPr/>
        </xdr:nvSpPr>
        <xdr:spPr>
          <a:xfrm>
            <a:off x="298800" y="1095480"/>
            <a:ext cx="510120" cy="2480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994" name="Plus Sign 160" hidden="1"/>
          <xdr:cNvSpPr/>
        </xdr:nvSpPr>
        <xdr:spPr>
          <a:xfrm>
            <a:off x="420840" y="1347480"/>
            <a:ext cx="273960" cy="2091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995" name="Minus Sign 161" hidden="1"/>
          <xdr:cNvSpPr/>
        </xdr:nvSpPr>
        <xdr:spPr>
          <a:xfrm>
            <a:off x="408240" y="1553040"/>
            <a:ext cx="304560" cy="2494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60120</xdr:rowOff>
    </xdr:to>
    <xdr:grpSp>
      <xdr:nvGrpSpPr>
        <xdr:cNvPr id="996" name="AddRemoveBTN_PersonalInfoQ11_1"/>
        <xdr:cNvGrpSpPr/>
      </xdr:nvGrpSpPr>
      <xdr:grpSpPr>
        <a:xfrm>
          <a:off x="253800" y="1095480"/>
          <a:ext cx="583560" cy="717120"/>
          <a:chOff x="253800" y="1095480"/>
          <a:chExt cx="583560" cy="717120"/>
        </a:xfrm>
      </xdr:grpSpPr>
      <xdr:sp>
        <xdr:nvSpPr>
          <xdr:cNvPr id="997" name="Rounded Rectangle 19" hidden="1"/>
          <xdr:cNvSpPr/>
        </xdr:nvSpPr>
        <xdr:spPr>
          <a:xfrm>
            <a:off x="260640" y="1108800"/>
            <a:ext cx="571680" cy="667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998" name="Straight Connector 17"/>
          <xdr:cNvCxnSpPr/>
        </xdr:nvCxnSpPr>
        <xdr:spPr>
          <a:xfrm>
            <a:off x="253800" y="1580760"/>
            <a:ext cx="574560" cy="3240"/>
          </a:xfrm>
          <a:prstGeom prst="straightConnector1">
            <a:avLst/>
          </a:prstGeom>
          <a:ln w="28575">
            <a:solidFill>
              <a:srgbClr val="000000"/>
            </a:solidFill>
            <a:miter/>
          </a:ln>
        </xdr:spPr>
      </xdr:cxnSp>
      <xdr:cxnSp>
        <xdr:nvCxnSpPr>
          <xdr:cNvPr id="999" name="Straight Connector 18"/>
          <xdr:cNvCxnSpPr/>
        </xdr:nvCxnSpPr>
        <xdr:spPr>
          <a:xfrm>
            <a:off x="270360" y="1340640"/>
            <a:ext cx="567360" cy="360"/>
          </a:xfrm>
          <a:prstGeom prst="straightConnector1">
            <a:avLst/>
          </a:prstGeom>
          <a:ln w="28575">
            <a:solidFill>
              <a:srgbClr val="000000"/>
            </a:solidFill>
            <a:miter/>
          </a:ln>
        </xdr:spPr>
      </xdr:cxnSp>
      <xdr:sp>
        <xdr:nvSpPr>
          <xdr:cNvPr id="1000" name="Rectangle 19" hidden="1"/>
          <xdr:cNvSpPr/>
        </xdr:nvSpPr>
        <xdr:spPr>
          <a:xfrm>
            <a:off x="298800" y="1095480"/>
            <a:ext cx="510120" cy="251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001" name="Plus Sign 167" hidden="1"/>
          <xdr:cNvSpPr/>
        </xdr:nvSpPr>
        <xdr:spPr>
          <a:xfrm>
            <a:off x="420840" y="1351080"/>
            <a:ext cx="273960" cy="212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02" name="Minus Sign 168" hidden="1"/>
          <xdr:cNvSpPr/>
        </xdr:nvSpPr>
        <xdr:spPr>
          <a:xfrm>
            <a:off x="408240" y="1559520"/>
            <a:ext cx="304560" cy="253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36720</xdr:rowOff>
    </xdr:to>
    <xdr:grpSp>
      <xdr:nvGrpSpPr>
        <xdr:cNvPr id="1003" name="AddRemoveBTN_PersonalInfoQ12_1"/>
        <xdr:cNvGrpSpPr/>
      </xdr:nvGrpSpPr>
      <xdr:grpSpPr>
        <a:xfrm>
          <a:off x="253800" y="1095480"/>
          <a:ext cx="583560" cy="693720"/>
          <a:chOff x="253800" y="1095480"/>
          <a:chExt cx="583560" cy="693720"/>
        </a:xfrm>
      </xdr:grpSpPr>
      <xdr:sp>
        <xdr:nvSpPr>
          <xdr:cNvPr id="1004" name="Rounded Rectangle 19" hidden="1"/>
          <xdr:cNvSpPr/>
        </xdr:nvSpPr>
        <xdr:spPr>
          <a:xfrm>
            <a:off x="260640" y="1108080"/>
            <a:ext cx="571680" cy="6454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05" name="Straight Connector 24"/>
          <xdr:cNvCxnSpPr/>
        </xdr:nvCxnSpPr>
        <xdr:spPr>
          <a:xfrm>
            <a:off x="253800" y="1565280"/>
            <a:ext cx="574560" cy="2880"/>
          </a:xfrm>
          <a:prstGeom prst="straightConnector1">
            <a:avLst/>
          </a:prstGeom>
          <a:ln w="28575">
            <a:solidFill>
              <a:srgbClr val="000000"/>
            </a:solidFill>
            <a:miter/>
          </a:ln>
        </xdr:spPr>
      </xdr:cxnSp>
      <xdr:cxnSp>
        <xdr:nvCxnSpPr>
          <xdr:cNvPr id="1006" name="Straight Connector 25"/>
          <xdr:cNvCxnSpPr/>
        </xdr:nvCxnSpPr>
        <xdr:spPr>
          <a:xfrm>
            <a:off x="270360" y="1332720"/>
            <a:ext cx="567360" cy="360"/>
          </a:xfrm>
          <a:prstGeom prst="straightConnector1">
            <a:avLst/>
          </a:prstGeom>
          <a:ln w="28575">
            <a:solidFill>
              <a:srgbClr val="000000"/>
            </a:solidFill>
            <a:miter/>
          </a:ln>
        </xdr:spPr>
      </xdr:cxnSp>
      <xdr:sp>
        <xdr:nvSpPr>
          <xdr:cNvPr id="1007" name="Rectangle 26" hidden="1"/>
          <xdr:cNvSpPr/>
        </xdr:nvSpPr>
        <xdr:spPr>
          <a:xfrm>
            <a:off x="298800" y="1095480"/>
            <a:ext cx="510120" cy="243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08" name="Plus Sign 174" hidden="1"/>
          <xdr:cNvSpPr/>
        </xdr:nvSpPr>
        <xdr:spPr>
          <a:xfrm>
            <a:off x="420840" y="1342800"/>
            <a:ext cx="273960" cy="205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09" name="Minus Sign 175" hidden="1"/>
          <xdr:cNvSpPr/>
        </xdr:nvSpPr>
        <xdr:spPr>
          <a:xfrm>
            <a:off x="408240" y="1544400"/>
            <a:ext cx="304560" cy="244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836640</xdr:colOff>
      <xdr:row>8</xdr:row>
      <xdr:rowOff>47160</xdr:rowOff>
    </xdr:to>
    <xdr:grpSp>
      <xdr:nvGrpSpPr>
        <xdr:cNvPr id="1010" name="AddRemoveBTN_PersonalInfoQ13_1"/>
        <xdr:cNvGrpSpPr/>
      </xdr:nvGrpSpPr>
      <xdr:grpSpPr>
        <a:xfrm>
          <a:off x="253800" y="1095480"/>
          <a:ext cx="582840" cy="704160"/>
          <a:chOff x="253800" y="1095480"/>
          <a:chExt cx="582840" cy="704160"/>
        </a:xfrm>
      </xdr:grpSpPr>
      <xdr:sp>
        <xdr:nvSpPr>
          <xdr:cNvPr id="1011" name="Rounded Rectangle 19" hidden="1"/>
          <xdr:cNvSpPr/>
        </xdr:nvSpPr>
        <xdr:spPr>
          <a:xfrm>
            <a:off x="260640" y="1108440"/>
            <a:ext cx="570960" cy="6552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12" name="Straight Connector 31"/>
          <xdr:cNvCxnSpPr/>
        </xdr:nvCxnSpPr>
        <xdr:spPr>
          <a:xfrm>
            <a:off x="253800" y="1572120"/>
            <a:ext cx="573840" cy="3240"/>
          </a:xfrm>
          <a:prstGeom prst="straightConnector1">
            <a:avLst/>
          </a:prstGeom>
          <a:ln w="28575">
            <a:solidFill>
              <a:srgbClr val="000000"/>
            </a:solidFill>
            <a:miter/>
          </a:ln>
        </xdr:spPr>
      </xdr:cxnSp>
      <xdr:cxnSp>
        <xdr:nvCxnSpPr>
          <xdr:cNvPr id="1013" name="Straight Connector 32"/>
          <xdr:cNvCxnSpPr/>
        </xdr:nvCxnSpPr>
        <xdr:spPr>
          <a:xfrm>
            <a:off x="270360" y="1336320"/>
            <a:ext cx="566640" cy="360"/>
          </a:xfrm>
          <a:prstGeom prst="straightConnector1">
            <a:avLst/>
          </a:prstGeom>
          <a:ln w="28575">
            <a:solidFill>
              <a:srgbClr val="000000"/>
            </a:solidFill>
            <a:miter/>
          </a:ln>
        </xdr:spPr>
      </xdr:cxnSp>
      <xdr:sp>
        <xdr:nvSpPr>
          <xdr:cNvPr id="1014" name="Rectangle 33" hidden="1"/>
          <xdr:cNvSpPr/>
        </xdr:nvSpPr>
        <xdr:spPr>
          <a:xfrm>
            <a:off x="298800" y="1095480"/>
            <a:ext cx="509760" cy="2469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15" name="Plus Sign 181" hidden="1"/>
          <xdr:cNvSpPr/>
        </xdr:nvSpPr>
        <xdr:spPr>
          <a:xfrm>
            <a:off x="420840" y="1346400"/>
            <a:ext cx="27360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16" name="Minus Sign 182" hidden="1"/>
          <xdr:cNvSpPr/>
        </xdr:nvSpPr>
        <xdr:spPr>
          <a:xfrm>
            <a:off x="408240" y="1551240"/>
            <a:ext cx="304200" cy="248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5</xdr:row>
      <xdr:rowOff>0</xdr:rowOff>
    </xdr:from>
    <xdr:to>
      <xdr:col>0</xdr:col>
      <xdr:colOff>838080</xdr:colOff>
      <xdr:row>8</xdr:row>
      <xdr:rowOff>46800</xdr:rowOff>
    </xdr:to>
    <xdr:grpSp>
      <xdr:nvGrpSpPr>
        <xdr:cNvPr id="1017" name="AddRemoveBTN_PersonalInfoQ13_2"/>
        <xdr:cNvGrpSpPr/>
      </xdr:nvGrpSpPr>
      <xdr:grpSpPr>
        <a:xfrm>
          <a:off x="254520" y="1095480"/>
          <a:ext cx="583560" cy="703800"/>
          <a:chOff x="254520" y="1095480"/>
          <a:chExt cx="583560" cy="703800"/>
        </a:xfrm>
      </xdr:grpSpPr>
      <xdr:sp>
        <xdr:nvSpPr>
          <xdr:cNvPr id="1018" name="Rounded Rectangle 19" hidden="1"/>
          <xdr:cNvSpPr/>
        </xdr:nvSpPr>
        <xdr:spPr>
          <a:xfrm>
            <a:off x="261360" y="1108440"/>
            <a:ext cx="571680" cy="654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19" name="Straight Connector 38"/>
          <xdr:cNvCxnSpPr/>
        </xdr:nvCxnSpPr>
        <xdr:spPr>
          <a:xfrm>
            <a:off x="254520" y="1572120"/>
            <a:ext cx="574560" cy="2880"/>
          </a:xfrm>
          <a:prstGeom prst="straightConnector1">
            <a:avLst/>
          </a:prstGeom>
          <a:ln w="28575">
            <a:solidFill>
              <a:srgbClr val="000000"/>
            </a:solidFill>
            <a:miter/>
          </a:ln>
        </xdr:spPr>
      </xdr:cxnSp>
      <xdr:cxnSp>
        <xdr:nvCxnSpPr>
          <xdr:cNvPr id="1020" name="Straight Connector 39"/>
          <xdr:cNvCxnSpPr/>
        </xdr:nvCxnSpPr>
        <xdr:spPr>
          <a:xfrm>
            <a:off x="271080" y="1335960"/>
            <a:ext cx="567360" cy="360"/>
          </a:xfrm>
          <a:prstGeom prst="straightConnector1">
            <a:avLst/>
          </a:prstGeom>
          <a:ln w="28575">
            <a:solidFill>
              <a:srgbClr val="000000"/>
            </a:solidFill>
            <a:miter/>
          </a:ln>
        </xdr:spPr>
      </xdr:cxnSp>
      <xdr:sp>
        <xdr:nvSpPr>
          <xdr:cNvPr id="1021" name="Rectangle 40" hidden="1"/>
          <xdr:cNvSpPr/>
        </xdr:nvSpPr>
        <xdr:spPr>
          <a:xfrm>
            <a:off x="299520" y="1095480"/>
            <a:ext cx="510120" cy="2466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022" name="Plus Sign 188" hidden="1"/>
          <xdr:cNvSpPr/>
        </xdr:nvSpPr>
        <xdr:spPr>
          <a:xfrm>
            <a:off x="421560" y="1346400"/>
            <a:ext cx="273960" cy="208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23" name="Minus Sign 189" hidden="1"/>
          <xdr:cNvSpPr/>
        </xdr:nvSpPr>
        <xdr:spPr>
          <a:xfrm>
            <a:off x="408960" y="1550880"/>
            <a:ext cx="304560" cy="2484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29520</xdr:rowOff>
    </xdr:to>
    <xdr:grpSp>
      <xdr:nvGrpSpPr>
        <xdr:cNvPr id="1024" name="AddRemoveBTN_PersonalInfoQ14_1"/>
        <xdr:cNvGrpSpPr/>
      </xdr:nvGrpSpPr>
      <xdr:grpSpPr>
        <a:xfrm>
          <a:off x="253800" y="1095480"/>
          <a:ext cx="583560" cy="686520"/>
          <a:chOff x="253800" y="1095480"/>
          <a:chExt cx="583560" cy="686520"/>
        </a:xfrm>
      </xdr:grpSpPr>
      <xdr:sp>
        <xdr:nvSpPr>
          <xdr:cNvPr id="1025" name="Rounded Rectangle 19" hidden="1"/>
          <xdr:cNvSpPr/>
        </xdr:nvSpPr>
        <xdr:spPr>
          <a:xfrm>
            <a:off x="260640" y="1108080"/>
            <a:ext cx="571680" cy="638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26" name="Straight Connector 45"/>
          <xdr:cNvCxnSpPr/>
        </xdr:nvCxnSpPr>
        <xdr:spPr>
          <a:xfrm>
            <a:off x="253800" y="1560240"/>
            <a:ext cx="574560" cy="2880"/>
          </a:xfrm>
          <a:prstGeom prst="straightConnector1">
            <a:avLst/>
          </a:prstGeom>
          <a:ln w="28575">
            <a:solidFill>
              <a:srgbClr val="000000"/>
            </a:solidFill>
            <a:miter/>
          </a:ln>
        </xdr:spPr>
      </xdr:cxnSp>
      <xdr:cxnSp>
        <xdr:nvCxnSpPr>
          <xdr:cNvPr id="1027" name="Straight Connector 46"/>
          <xdr:cNvCxnSpPr/>
        </xdr:nvCxnSpPr>
        <xdr:spPr>
          <a:xfrm>
            <a:off x="270360" y="1330200"/>
            <a:ext cx="567360" cy="360"/>
          </a:xfrm>
          <a:prstGeom prst="straightConnector1">
            <a:avLst/>
          </a:prstGeom>
          <a:ln w="28575">
            <a:solidFill>
              <a:srgbClr val="000000"/>
            </a:solidFill>
            <a:miter/>
          </a:ln>
        </xdr:spPr>
      </xdr:cxnSp>
      <xdr:sp>
        <xdr:nvSpPr>
          <xdr:cNvPr id="1028" name="Rectangle 47" hidden="1"/>
          <xdr:cNvSpPr/>
        </xdr:nvSpPr>
        <xdr:spPr>
          <a:xfrm>
            <a:off x="298800" y="109548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29" name="Plus Sign 195" hidden="1"/>
          <xdr:cNvSpPr/>
        </xdr:nvSpPr>
        <xdr:spPr>
          <a:xfrm>
            <a:off x="420840" y="1340280"/>
            <a:ext cx="273960" cy="203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30" name="Minus Sign 196" hidden="1"/>
          <xdr:cNvSpPr/>
        </xdr:nvSpPr>
        <xdr:spPr>
          <a:xfrm>
            <a:off x="408240" y="1539720"/>
            <a:ext cx="304560" cy="242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54000</xdr:rowOff>
    </xdr:to>
    <xdr:grpSp>
      <xdr:nvGrpSpPr>
        <xdr:cNvPr id="1031" name="AddRemoveBTN_PersonalInfoQ15_1"/>
        <xdr:cNvGrpSpPr/>
      </xdr:nvGrpSpPr>
      <xdr:grpSpPr>
        <a:xfrm>
          <a:off x="253800" y="1095480"/>
          <a:ext cx="583560" cy="711000"/>
          <a:chOff x="253800" y="1095480"/>
          <a:chExt cx="583560" cy="711000"/>
        </a:xfrm>
      </xdr:grpSpPr>
      <xdr:sp>
        <xdr:nvSpPr>
          <xdr:cNvPr id="1032" name="Rounded Rectangle 19" hidden="1"/>
          <xdr:cNvSpPr/>
        </xdr:nvSpPr>
        <xdr:spPr>
          <a:xfrm>
            <a:off x="260640" y="1108440"/>
            <a:ext cx="571680" cy="6616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33" name="Straight Connector 52"/>
          <xdr:cNvCxnSpPr/>
        </xdr:nvCxnSpPr>
        <xdr:spPr>
          <a:xfrm>
            <a:off x="253800" y="1577160"/>
            <a:ext cx="574560" cy="2880"/>
          </a:xfrm>
          <a:prstGeom prst="straightConnector1">
            <a:avLst/>
          </a:prstGeom>
          <a:ln w="28575">
            <a:solidFill>
              <a:srgbClr val="000000"/>
            </a:solidFill>
            <a:miter/>
          </a:ln>
        </xdr:spPr>
      </xdr:cxnSp>
      <xdr:cxnSp>
        <xdr:nvCxnSpPr>
          <xdr:cNvPr id="1034" name="Straight Connector 53"/>
          <xdr:cNvCxnSpPr/>
        </xdr:nvCxnSpPr>
        <xdr:spPr>
          <a:xfrm>
            <a:off x="270360" y="1338480"/>
            <a:ext cx="567360" cy="360"/>
          </a:xfrm>
          <a:prstGeom prst="straightConnector1">
            <a:avLst/>
          </a:prstGeom>
          <a:ln w="28575">
            <a:solidFill>
              <a:srgbClr val="000000"/>
            </a:solidFill>
            <a:miter/>
          </a:ln>
        </xdr:spPr>
      </xdr:cxnSp>
      <xdr:sp>
        <xdr:nvSpPr>
          <xdr:cNvPr id="1035" name="Rectangle 54" hidden="1"/>
          <xdr:cNvSpPr/>
        </xdr:nvSpPr>
        <xdr:spPr>
          <a:xfrm>
            <a:off x="298800" y="10954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36" name="Plus Sign 202" hidden="1"/>
          <xdr:cNvSpPr/>
        </xdr:nvSpPr>
        <xdr:spPr>
          <a:xfrm>
            <a:off x="420840" y="1348920"/>
            <a:ext cx="27396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37" name="Minus Sign 203" hidden="1"/>
          <xdr:cNvSpPr/>
        </xdr:nvSpPr>
        <xdr:spPr>
          <a:xfrm>
            <a:off x="408240" y="1555560"/>
            <a:ext cx="30456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27720</xdr:rowOff>
    </xdr:to>
    <xdr:grpSp>
      <xdr:nvGrpSpPr>
        <xdr:cNvPr id="1038" name="AddRemoveBTN_PersonalInfoQ18_1"/>
        <xdr:cNvGrpSpPr/>
      </xdr:nvGrpSpPr>
      <xdr:grpSpPr>
        <a:xfrm>
          <a:off x="253800" y="1095480"/>
          <a:ext cx="583560" cy="684720"/>
          <a:chOff x="253800" y="1095480"/>
          <a:chExt cx="583560" cy="684720"/>
        </a:xfrm>
      </xdr:grpSpPr>
      <xdr:sp>
        <xdr:nvSpPr>
          <xdr:cNvPr id="1039" name="Rounded Rectangle 19" hidden="1"/>
          <xdr:cNvSpPr/>
        </xdr:nvSpPr>
        <xdr:spPr>
          <a:xfrm>
            <a:off x="260640" y="1108080"/>
            <a:ext cx="571680" cy="6372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40" name="Straight Connector 59"/>
          <xdr:cNvCxnSpPr/>
        </xdr:nvCxnSpPr>
        <xdr:spPr>
          <a:xfrm>
            <a:off x="253800" y="1559160"/>
            <a:ext cx="574560" cy="2880"/>
          </a:xfrm>
          <a:prstGeom prst="straightConnector1">
            <a:avLst/>
          </a:prstGeom>
          <a:ln w="28575">
            <a:solidFill>
              <a:srgbClr val="000000"/>
            </a:solidFill>
            <a:miter/>
          </a:ln>
        </xdr:spPr>
      </xdr:cxnSp>
      <xdr:cxnSp>
        <xdr:nvCxnSpPr>
          <xdr:cNvPr id="1041" name="Straight Connector 60"/>
          <xdr:cNvCxnSpPr/>
        </xdr:nvCxnSpPr>
        <xdr:spPr>
          <a:xfrm>
            <a:off x="270360" y="1329480"/>
            <a:ext cx="567360" cy="360"/>
          </a:xfrm>
          <a:prstGeom prst="straightConnector1">
            <a:avLst/>
          </a:prstGeom>
          <a:ln w="28575">
            <a:solidFill>
              <a:srgbClr val="000000"/>
            </a:solidFill>
            <a:miter/>
          </a:ln>
        </xdr:spPr>
      </xdr:cxnSp>
      <xdr:sp>
        <xdr:nvSpPr>
          <xdr:cNvPr id="1042" name="Rectangle 61" hidden="1"/>
          <xdr:cNvSpPr/>
        </xdr:nvSpPr>
        <xdr:spPr>
          <a:xfrm>
            <a:off x="298800" y="1095480"/>
            <a:ext cx="510120" cy="2401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43" name="Plus Sign 230" hidden="1"/>
          <xdr:cNvSpPr/>
        </xdr:nvSpPr>
        <xdr:spPr>
          <a:xfrm>
            <a:off x="420840" y="13395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44" name="Minus Sign 231" hidden="1"/>
          <xdr:cNvSpPr/>
        </xdr:nvSpPr>
        <xdr:spPr>
          <a:xfrm>
            <a:off x="408240" y="1538640"/>
            <a:ext cx="304560" cy="241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67680</xdr:rowOff>
    </xdr:to>
    <xdr:grpSp>
      <xdr:nvGrpSpPr>
        <xdr:cNvPr id="1045" name="AddRemoveBTN_PersonalInfoQ19_1"/>
        <xdr:cNvGrpSpPr/>
      </xdr:nvGrpSpPr>
      <xdr:grpSpPr>
        <a:xfrm>
          <a:off x="253800" y="1095480"/>
          <a:ext cx="583560" cy="724680"/>
          <a:chOff x="253800" y="1095480"/>
          <a:chExt cx="583560" cy="724680"/>
        </a:xfrm>
      </xdr:grpSpPr>
      <xdr:sp>
        <xdr:nvSpPr>
          <xdr:cNvPr id="1046" name="Rounded Rectangle 19" hidden="1"/>
          <xdr:cNvSpPr/>
        </xdr:nvSpPr>
        <xdr:spPr>
          <a:xfrm>
            <a:off x="260640" y="1108800"/>
            <a:ext cx="571680" cy="674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47" name="Straight Connector 66"/>
          <xdr:cNvCxnSpPr/>
        </xdr:nvCxnSpPr>
        <xdr:spPr>
          <a:xfrm>
            <a:off x="253800" y="1586520"/>
            <a:ext cx="574560" cy="2880"/>
          </a:xfrm>
          <a:prstGeom prst="straightConnector1">
            <a:avLst/>
          </a:prstGeom>
          <a:ln w="28575">
            <a:solidFill>
              <a:srgbClr val="000000"/>
            </a:solidFill>
            <a:miter/>
          </a:ln>
        </xdr:spPr>
      </xdr:cxnSp>
      <xdr:cxnSp>
        <xdr:nvCxnSpPr>
          <xdr:cNvPr id="1048" name="Straight Connector 67"/>
          <xdr:cNvCxnSpPr/>
        </xdr:nvCxnSpPr>
        <xdr:spPr>
          <a:xfrm>
            <a:off x="270360" y="1343160"/>
            <a:ext cx="567360" cy="360"/>
          </a:xfrm>
          <a:prstGeom prst="straightConnector1">
            <a:avLst/>
          </a:prstGeom>
          <a:ln w="28575">
            <a:solidFill>
              <a:srgbClr val="000000"/>
            </a:solidFill>
            <a:miter/>
          </a:ln>
        </xdr:spPr>
      </xdr:cxnSp>
      <xdr:sp>
        <xdr:nvSpPr>
          <xdr:cNvPr id="1049" name="Rectangle 68" hidden="1"/>
          <xdr:cNvSpPr/>
        </xdr:nvSpPr>
        <xdr:spPr>
          <a:xfrm>
            <a:off x="298800" y="10954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50" name="Plus Sign 237" hidden="1"/>
          <xdr:cNvSpPr/>
        </xdr:nvSpPr>
        <xdr:spPr>
          <a:xfrm>
            <a:off x="420840" y="13539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51" name="Minus Sign 238" hidden="1"/>
          <xdr:cNvSpPr/>
        </xdr:nvSpPr>
        <xdr:spPr>
          <a:xfrm>
            <a:off x="408240" y="15645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67680</xdr:rowOff>
    </xdr:to>
    <xdr:grpSp>
      <xdr:nvGrpSpPr>
        <xdr:cNvPr id="1052" name="AddRemoveBTN_PersonalInfoQ20_1"/>
        <xdr:cNvGrpSpPr/>
      </xdr:nvGrpSpPr>
      <xdr:grpSpPr>
        <a:xfrm>
          <a:off x="253800" y="1095480"/>
          <a:ext cx="583560" cy="724680"/>
          <a:chOff x="253800" y="1095480"/>
          <a:chExt cx="583560" cy="724680"/>
        </a:xfrm>
      </xdr:grpSpPr>
      <xdr:sp>
        <xdr:nvSpPr>
          <xdr:cNvPr id="1053" name="Rounded Rectangle 19" hidden="1"/>
          <xdr:cNvSpPr/>
        </xdr:nvSpPr>
        <xdr:spPr>
          <a:xfrm>
            <a:off x="260640" y="1108800"/>
            <a:ext cx="571680" cy="674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54" name="Straight Connector 73"/>
          <xdr:cNvCxnSpPr/>
        </xdr:nvCxnSpPr>
        <xdr:spPr>
          <a:xfrm>
            <a:off x="253800" y="1586520"/>
            <a:ext cx="574560" cy="2880"/>
          </a:xfrm>
          <a:prstGeom prst="straightConnector1">
            <a:avLst/>
          </a:prstGeom>
          <a:ln w="28575">
            <a:solidFill>
              <a:srgbClr val="000000"/>
            </a:solidFill>
            <a:miter/>
          </a:ln>
        </xdr:spPr>
      </xdr:cxnSp>
      <xdr:cxnSp>
        <xdr:nvCxnSpPr>
          <xdr:cNvPr id="1055" name="Straight Connector 74"/>
          <xdr:cNvCxnSpPr/>
        </xdr:nvCxnSpPr>
        <xdr:spPr>
          <a:xfrm>
            <a:off x="270360" y="1343160"/>
            <a:ext cx="567360" cy="360"/>
          </a:xfrm>
          <a:prstGeom prst="straightConnector1">
            <a:avLst/>
          </a:prstGeom>
          <a:ln w="28575">
            <a:solidFill>
              <a:srgbClr val="000000"/>
            </a:solidFill>
            <a:miter/>
          </a:ln>
        </xdr:spPr>
      </xdr:cxnSp>
      <xdr:sp>
        <xdr:nvSpPr>
          <xdr:cNvPr id="1056" name="Rectangle 75" hidden="1"/>
          <xdr:cNvSpPr/>
        </xdr:nvSpPr>
        <xdr:spPr>
          <a:xfrm>
            <a:off x="298800" y="10954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57" name="Plus Sign 244" hidden="1"/>
          <xdr:cNvSpPr/>
        </xdr:nvSpPr>
        <xdr:spPr>
          <a:xfrm>
            <a:off x="420840" y="13539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58" name="Minus Sign 245" hidden="1"/>
          <xdr:cNvSpPr/>
        </xdr:nvSpPr>
        <xdr:spPr>
          <a:xfrm>
            <a:off x="408240" y="15645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54000</xdr:rowOff>
    </xdr:to>
    <xdr:grpSp>
      <xdr:nvGrpSpPr>
        <xdr:cNvPr id="1059" name="AddRemoveBTN_PersonalInfoQ21_1"/>
        <xdr:cNvGrpSpPr/>
      </xdr:nvGrpSpPr>
      <xdr:grpSpPr>
        <a:xfrm>
          <a:off x="253800" y="1095480"/>
          <a:ext cx="583560" cy="711000"/>
          <a:chOff x="253800" y="1095480"/>
          <a:chExt cx="583560" cy="711000"/>
        </a:xfrm>
      </xdr:grpSpPr>
      <xdr:sp>
        <xdr:nvSpPr>
          <xdr:cNvPr id="1060" name="Rounded Rectangle 19" hidden="1"/>
          <xdr:cNvSpPr/>
        </xdr:nvSpPr>
        <xdr:spPr>
          <a:xfrm>
            <a:off x="260640" y="1108440"/>
            <a:ext cx="571680" cy="6616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61" name="Straight Connector 80"/>
          <xdr:cNvCxnSpPr/>
        </xdr:nvCxnSpPr>
        <xdr:spPr>
          <a:xfrm>
            <a:off x="253800" y="1577160"/>
            <a:ext cx="574560" cy="2880"/>
          </a:xfrm>
          <a:prstGeom prst="straightConnector1">
            <a:avLst/>
          </a:prstGeom>
          <a:ln w="28575">
            <a:solidFill>
              <a:srgbClr val="000000"/>
            </a:solidFill>
            <a:miter/>
          </a:ln>
        </xdr:spPr>
      </xdr:cxnSp>
      <xdr:cxnSp>
        <xdr:nvCxnSpPr>
          <xdr:cNvPr id="1062" name="Straight Connector 81"/>
          <xdr:cNvCxnSpPr/>
        </xdr:nvCxnSpPr>
        <xdr:spPr>
          <a:xfrm>
            <a:off x="270360" y="1338480"/>
            <a:ext cx="567360" cy="360"/>
          </a:xfrm>
          <a:prstGeom prst="straightConnector1">
            <a:avLst/>
          </a:prstGeom>
          <a:ln w="28575">
            <a:solidFill>
              <a:srgbClr val="000000"/>
            </a:solidFill>
            <a:miter/>
          </a:ln>
        </xdr:spPr>
      </xdr:cxnSp>
      <xdr:sp>
        <xdr:nvSpPr>
          <xdr:cNvPr id="1063" name="Rectangle 82" hidden="1"/>
          <xdr:cNvSpPr/>
        </xdr:nvSpPr>
        <xdr:spPr>
          <a:xfrm>
            <a:off x="298800" y="10954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64" name="Plus Sign 251" hidden="1"/>
          <xdr:cNvSpPr/>
        </xdr:nvSpPr>
        <xdr:spPr>
          <a:xfrm>
            <a:off x="420840" y="1348920"/>
            <a:ext cx="27396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65" name="Minus Sign 252" hidden="1"/>
          <xdr:cNvSpPr/>
        </xdr:nvSpPr>
        <xdr:spPr>
          <a:xfrm>
            <a:off x="408240" y="1555560"/>
            <a:ext cx="30456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836640</xdr:colOff>
      <xdr:row>8</xdr:row>
      <xdr:rowOff>56160</xdr:rowOff>
    </xdr:to>
    <xdr:grpSp>
      <xdr:nvGrpSpPr>
        <xdr:cNvPr id="1066" name="AddRemoveBTN_PersonalInfoQ22_1"/>
        <xdr:cNvGrpSpPr/>
      </xdr:nvGrpSpPr>
      <xdr:grpSpPr>
        <a:xfrm>
          <a:off x="253800" y="1095480"/>
          <a:ext cx="582840" cy="713160"/>
          <a:chOff x="253800" y="1095480"/>
          <a:chExt cx="582840" cy="713160"/>
        </a:xfrm>
      </xdr:grpSpPr>
      <xdr:sp>
        <xdr:nvSpPr>
          <xdr:cNvPr id="1067" name="Rounded Rectangle 19" hidden="1"/>
          <xdr:cNvSpPr/>
        </xdr:nvSpPr>
        <xdr:spPr>
          <a:xfrm>
            <a:off x="260640" y="1108440"/>
            <a:ext cx="570960" cy="663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68" name="Straight Connector 87"/>
          <xdr:cNvCxnSpPr/>
        </xdr:nvCxnSpPr>
        <xdr:spPr>
          <a:xfrm>
            <a:off x="253800" y="1578240"/>
            <a:ext cx="573840" cy="3240"/>
          </a:xfrm>
          <a:prstGeom prst="straightConnector1">
            <a:avLst/>
          </a:prstGeom>
          <a:ln w="28575">
            <a:solidFill>
              <a:srgbClr val="000000"/>
            </a:solidFill>
            <a:miter/>
          </a:ln>
        </xdr:spPr>
      </xdr:cxnSp>
      <xdr:cxnSp>
        <xdr:nvCxnSpPr>
          <xdr:cNvPr id="1069" name="Straight Connector 88"/>
          <xdr:cNvCxnSpPr/>
        </xdr:nvCxnSpPr>
        <xdr:spPr>
          <a:xfrm>
            <a:off x="270360" y="1339200"/>
            <a:ext cx="566640" cy="360"/>
          </a:xfrm>
          <a:prstGeom prst="straightConnector1">
            <a:avLst/>
          </a:prstGeom>
          <a:ln w="28575">
            <a:solidFill>
              <a:srgbClr val="000000"/>
            </a:solidFill>
            <a:miter/>
          </a:ln>
        </xdr:spPr>
      </xdr:cxnSp>
      <xdr:sp>
        <xdr:nvSpPr>
          <xdr:cNvPr id="1070" name="Rectangle 89" hidden="1"/>
          <xdr:cNvSpPr/>
        </xdr:nvSpPr>
        <xdr:spPr>
          <a:xfrm>
            <a:off x="298800" y="1095480"/>
            <a:ext cx="509760" cy="2502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71" name="Plus Sign 258" hidden="1"/>
          <xdr:cNvSpPr/>
        </xdr:nvSpPr>
        <xdr:spPr>
          <a:xfrm>
            <a:off x="420840" y="1349640"/>
            <a:ext cx="273600" cy="210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72" name="Minus Sign 259" hidden="1"/>
          <xdr:cNvSpPr/>
        </xdr:nvSpPr>
        <xdr:spPr>
          <a:xfrm>
            <a:off x="408240" y="1557000"/>
            <a:ext cx="304200" cy="2516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6</xdr:col>
      <xdr:colOff>579240</xdr:colOff>
      <xdr:row>1</xdr:row>
      <xdr:rowOff>162000</xdr:rowOff>
    </xdr:from>
    <xdr:to>
      <xdr:col>9</xdr:col>
      <xdr:colOff>1171080</xdr:colOff>
      <xdr:row>3</xdr:row>
      <xdr:rowOff>66240</xdr:rowOff>
    </xdr:to>
    <xdr:grpSp>
      <xdr:nvGrpSpPr>
        <xdr:cNvPr id="1073" name="NaviCollapsed"/>
        <xdr:cNvGrpSpPr/>
      </xdr:nvGrpSpPr>
      <xdr:grpSpPr>
        <a:xfrm>
          <a:off x="5050800" y="381240"/>
          <a:ext cx="6019200" cy="342360"/>
          <a:chOff x="5050800" y="381240"/>
          <a:chExt cx="6019200" cy="342360"/>
        </a:xfrm>
      </xdr:grpSpPr>
      <xdr:sp>
        <xdr:nvSpPr>
          <xdr:cNvPr id="1074" name="Rectangle: Rounded Corners 289" hidden="1"/>
          <xdr:cNvSpPr/>
        </xdr:nvSpPr>
        <xdr:spPr>
          <a:xfrm>
            <a:off x="5050800" y="381240"/>
            <a:ext cx="7056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1075" name="Rectangle: Rounded Corners 290" hidden="1"/>
          <xdr:cNvSpPr/>
        </xdr:nvSpPr>
        <xdr:spPr>
          <a:xfrm>
            <a:off x="5805720" y="381240"/>
            <a:ext cx="7056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1076" name="Rectangle: Rounded Corners 291" hidden="1"/>
          <xdr:cNvSpPr/>
        </xdr:nvSpPr>
        <xdr:spPr>
          <a:xfrm>
            <a:off x="6560640" y="381240"/>
            <a:ext cx="7056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1077" name="Rectangle: Rounded Corners 292" hidden="1"/>
          <xdr:cNvSpPr/>
        </xdr:nvSpPr>
        <xdr:spPr>
          <a:xfrm>
            <a:off x="7315560" y="381240"/>
            <a:ext cx="7056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1078" name="Rectangle: Rounded Corners 293" hidden="1"/>
          <xdr:cNvSpPr/>
        </xdr:nvSpPr>
        <xdr:spPr>
          <a:xfrm>
            <a:off x="8070480" y="381240"/>
            <a:ext cx="705600" cy="34236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1079" name="Rectangle: Rounded Corners 294" hidden="1"/>
          <xdr:cNvSpPr/>
        </xdr:nvSpPr>
        <xdr:spPr>
          <a:xfrm>
            <a:off x="8825400" y="381240"/>
            <a:ext cx="70560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1080" name="Rectangle: Rounded Corners 295" hidden="1"/>
          <xdr:cNvSpPr/>
        </xdr:nvSpPr>
        <xdr:spPr>
          <a:xfrm>
            <a:off x="10021320" y="381240"/>
            <a:ext cx="104868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1437480</xdr:colOff>
      <xdr:row>1</xdr:row>
      <xdr:rowOff>95400</xdr:rowOff>
    </xdr:from>
    <xdr:to>
      <xdr:col>12</xdr:col>
      <xdr:colOff>294840</xdr:colOff>
      <xdr:row>3</xdr:row>
      <xdr:rowOff>190440</xdr:rowOff>
    </xdr:to>
    <xdr:sp>
      <xdr:nvSpPr>
        <xdr:cNvPr id="1081" name="Rectangle: Rounded Corners 296"/>
        <xdr:cNvSpPr/>
      </xdr:nvSpPr>
      <xdr:spPr>
        <a:xfrm>
          <a:off x="13145760" y="314640"/>
          <a:ext cx="1277280" cy="5331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846000</xdr:colOff>
      <xdr:row>1</xdr:row>
      <xdr:rowOff>38160</xdr:rowOff>
    </xdr:from>
    <xdr:to>
      <xdr:col>10</xdr:col>
      <xdr:colOff>1388520</xdr:colOff>
      <xdr:row>3</xdr:row>
      <xdr:rowOff>190080</xdr:rowOff>
    </xdr:to>
    <xdr:pic>
      <xdr:nvPicPr>
        <xdr:cNvPr id="1082" name="Picture 102" descr=""/>
        <xdr:cNvPicPr/>
      </xdr:nvPicPr>
      <xdr:blipFill>
        <a:blip r:embed="rId1"/>
        <a:stretch/>
      </xdr:blipFill>
      <xdr:spPr>
        <a:xfrm>
          <a:off x="12554280" y="257400"/>
          <a:ext cx="542520" cy="590040"/>
        </a:xfrm>
        <a:prstGeom prst="rect">
          <a:avLst/>
        </a:prstGeom>
        <a:ln w="0">
          <a:noFill/>
        </a:ln>
      </xdr:spPr>
    </xdr:pic>
    <xdr:clientData/>
  </xdr:twoCellAnchor>
  <xdr:twoCellAnchor editAs="absolute">
    <xdr:from>
      <xdr:col>0</xdr:col>
      <xdr:colOff>251280</xdr:colOff>
      <xdr:row>15</xdr:row>
      <xdr:rowOff>0</xdr:rowOff>
    </xdr:from>
    <xdr:to>
      <xdr:col>0</xdr:col>
      <xdr:colOff>828360</xdr:colOff>
      <xdr:row>23</xdr:row>
      <xdr:rowOff>342720</xdr:rowOff>
    </xdr:to>
    <xdr:grpSp>
      <xdr:nvGrpSpPr>
        <xdr:cNvPr id="1083" name="AddRemoveBTN_EducWorkQ4_1"/>
        <xdr:cNvGrpSpPr/>
      </xdr:nvGrpSpPr>
      <xdr:grpSpPr>
        <a:xfrm>
          <a:off x="251280" y="3181320"/>
          <a:ext cx="577080" cy="685800"/>
          <a:chOff x="251280" y="3181320"/>
          <a:chExt cx="577080" cy="685800"/>
        </a:xfrm>
      </xdr:grpSpPr>
      <xdr:sp>
        <xdr:nvSpPr>
          <xdr:cNvPr id="1084" name="Rounded Rectangle 19" hidden="1"/>
          <xdr:cNvSpPr/>
        </xdr:nvSpPr>
        <xdr:spPr>
          <a:xfrm>
            <a:off x="258480" y="3193920"/>
            <a:ext cx="56520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85" name="Straight Connector 112"/>
          <xdr:cNvCxnSpPr/>
        </xdr:nvCxnSpPr>
        <xdr:spPr>
          <a:xfrm>
            <a:off x="251280" y="3645720"/>
            <a:ext cx="568440" cy="2880"/>
          </a:xfrm>
          <a:prstGeom prst="straightConnector1">
            <a:avLst/>
          </a:prstGeom>
          <a:ln w="28575">
            <a:solidFill>
              <a:srgbClr val="000000"/>
            </a:solidFill>
            <a:miter/>
          </a:ln>
        </xdr:spPr>
      </xdr:cxnSp>
      <xdr:cxnSp>
        <xdr:nvCxnSpPr>
          <xdr:cNvPr id="1086" name="Straight Connector 113"/>
          <xdr:cNvCxnSpPr/>
        </xdr:nvCxnSpPr>
        <xdr:spPr>
          <a:xfrm>
            <a:off x="267840" y="3415680"/>
            <a:ext cx="560880" cy="360"/>
          </a:xfrm>
          <a:prstGeom prst="straightConnector1">
            <a:avLst/>
          </a:prstGeom>
          <a:ln w="28575">
            <a:solidFill>
              <a:srgbClr val="000000"/>
            </a:solidFill>
            <a:miter/>
          </a:ln>
        </xdr:spPr>
      </xdr:cxnSp>
      <xdr:sp>
        <xdr:nvSpPr>
          <xdr:cNvPr id="1087" name="Rectangle 114" hidden="1"/>
          <xdr:cNvSpPr/>
        </xdr:nvSpPr>
        <xdr:spPr>
          <a:xfrm>
            <a:off x="295920" y="3181320"/>
            <a:ext cx="5047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88" name="Plus Sign 153" hidden="1"/>
          <xdr:cNvSpPr/>
        </xdr:nvSpPr>
        <xdr:spPr>
          <a:xfrm>
            <a:off x="416520" y="3425760"/>
            <a:ext cx="27108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89" name="Minus Sign 154" hidden="1"/>
          <xdr:cNvSpPr/>
        </xdr:nvSpPr>
        <xdr:spPr>
          <a:xfrm>
            <a:off x="404280" y="3625200"/>
            <a:ext cx="3009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15</xdr:row>
      <xdr:rowOff>0</xdr:rowOff>
    </xdr:from>
    <xdr:to>
      <xdr:col>0</xdr:col>
      <xdr:colOff>828360</xdr:colOff>
      <xdr:row>23</xdr:row>
      <xdr:rowOff>342720</xdr:rowOff>
    </xdr:to>
    <xdr:grpSp>
      <xdr:nvGrpSpPr>
        <xdr:cNvPr id="1090" name="AddRemoveBTN_EducWorkQ5_1"/>
        <xdr:cNvGrpSpPr/>
      </xdr:nvGrpSpPr>
      <xdr:grpSpPr>
        <a:xfrm>
          <a:off x="251280" y="3181320"/>
          <a:ext cx="577080" cy="685800"/>
          <a:chOff x="251280" y="3181320"/>
          <a:chExt cx="577080" cy="685800"/>
        </a:xfrm>
      </xdr:grpSpPr>
      <xdr:sp>
        <xdr:nvSpPr>
          <xdr:cNvPr id="1091" name="Rounded Rectangle 19" hidden="1"/>
          <xdr:cNvSpPr/>
        </xdr:nvSpPr>
        <xdr:spPr>
          <a:xfrm>
            <a:off x="258480" y="3193920"/>
            <a:ext cx="56520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92" name="Straight Connector 119"/>
          <xdr:cNvCxnSpPr/>
        </xdr:nvCxnSpPr>
        <xdr:spPr>
          <a:xfrm>
            <a:off x="251280" y="3645720"/>
            <a:ext cx="568440" cy="2880"/>
          </a:xfrm>
          <a:prstGeom prst="straightConnector1">
            <a:avLst/>
          </a:prstGeom>
          <a:ln w="28575">
            <a:solidFill>
              <a:srgbClr val="000000"/>
            </a:solidFill>
            <a:miter/>
          </a:ln>
        </xdr:spPr>
      </xdr:cxnSp>
      <xdr:cxnSp>
        <xdr:nvCxnSpPr>
          <xdr:cNvPr id="1093" name="Straight Connector 120"/>
          <xdr:cNvCxnSpPr/>
        </xdr:nvCxnSpPr>
        <xdr:spPr>
          <a:xfrm>
            <a:off x="267840" y="3415680"/>
            <a:ext cx="560880" cy="360"/>
          </a:xfrm>
          <a:prstGeom prst="straightConnector1">
            <a:avLst/>
          </a:prstGeom>
          <a:ln w="28575">
            <a:solidFill>
              <a:srgbClr val="000000"/>
            </a:solidFill>
            <a:miter/>
          </a:ln>
        </xdr:spPr>
      </xdr:cxnSp>
      <xdr:sp>
        <xdr:nvSpPr>
          <xdr:cNvPr id="1094" name="Rectangle 121" hidden="1"/>
          <xdr:cNvSpPr/>
        </xdr:nvSpPr>
        <xdr:spPr>
          <a:xfrm>
            <a:off x="295920" y="3181320"/>
            <a:ext cx="5047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095" name="Plus Sign 153" hidden="1"/>
          <xdr:cNvSpPr/>
        </xdr:nvSpPr>
        <xdr:spPr>
          <a:xfrm>
            <a:off x="416520" y="3425760"/>
            <a:ext cx="27108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096" name="Minus Sign 154" hidden="1"/>
          <xdr:cNvSpPr/>
        </xdr:nvSpPr>
        <xdr:spPr>
          <a:xfrm>
            <a:off x="404280" y="3625200"/>
            <a:ext cx="3009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342720</xdr:rowOff>
    </xdr:to>
    <xdr:grpSp>
      <xdr:nvGrpSpPr>
        <xdr:cNvPr id="1097" name="AddRemoveBTN_EducWorkQ6_1"/>
        <xdr:cNvGrpSpPr/>
      </xdr:nvGrpSpPr>
      <xdr:grpSpPr>
        <a:xfrm>
          <a:off x="247320" y="3181320"/>
          <a:ext cx="583560" cy="685800"/>
          <a:chOff x="247320" y="3181320"/>
          <a:chExt cx="583560" cy="685800"/>
        </a:xfrm>
      </xdr:grpSpPr>
      <xdr:sp>
        <xdr:nvSpPr>
          <xdr:cNvPr id="1098" name="Rounded Rectangle 19" hidden="1"/>
          <xdr:cNvSpPr/>
        </xdr:nvSpPr>
        <xdr:spPr>
          <a:xfrm>
            <a:off x="254520" y="3193920"/>
            <a:ext cx="5716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099" name="Straight Connector 126"/>
          <xdr:cNvCxnSpPr/>
        </xdr:nvCxnSpPr>
        <xdr:spPr>
          <a:xfrm>
            <a:off x="247320" y="3645720"/>
            <a:ext cx="574560" cy="2880"/>
          </a:xfrm>
          <a:prstGeom prst="straightConnector1">
            <a:avLst/>
          </a:prstGeom>
          <a:ln w="28575">
            <a:solidFill>
              <a:srgbClr val="000000"/>
            </a:solidFill>
            <a:miter/>
          </a:ln>
        </xdr:spPr>
      </xdr:cxnSp>
      <xdr:cxnSp>
        <xdr:nvCxnSpPr>
          <xdr:cNvPr id="1100" name="Straight Connector 127"/>
          <xdr:cNvCxnSpPr/>
        </xdr:nvCxnSpPr>
        <xdr:spPr>
          <a:xfrm>
            <a:off x="264240" y="3415680"/>
            <a:ext cx="567000" cy="360"/>
          </a:xfrm>
          <a:prstGeom prst="straightConnector1">
            <a:avLst/>
          </a:prstGeom>
          <a:ln w="28575">
            <a:solidFill>
              <a:srgbClr val="000000"/>
            </a:solidFill>
            <a:miter/>
          </a:ln>
        </xdr:spPr>
      </xdr:cxnSp>
      <xdr:sp>
        <xdr:nvSpPr>
          <xdr:cNvPr id="1101" name="Rectangle 128" hidden="1"/>
          <xdr:cNvSpPr/>
        </xdr:nvSpPr>
        <xdr:spPr>
          <a:xfrm>
            <a:off x="292680" y="318132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02" name="Plus Sign 153" hidden="1"/>
          <xdr:cNvSpPr/>
        </xdr:nvSpPr>
        <xdr:spPr>
          <a:xfrm>
            <a:off x="414720" y="34257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03" name="Minus Sign 154" hidden="1"/>
          <xdr:cNvSpPr/>
        </xdr:nvSpPr>
        <xdr:spPr>
          <a:xfrm>
            <a:off x="402120" y="3625200"/>
            <a:ext cx="3045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342720</xdr:rowOff>
    </xdr:to>
    <xdr:grpSp>
      <xdr:nvGrpSpPr>
        <xdr:cNvPr id="1104" name="AddRemoveBTN_EducWorkQ7_1"/>
        <xdr:cNvGrpSpPr/>
      </xdr:nvGrpSpPr>
      <xdr:grpSpPr>
        <a:xfrm>
          <a:off x="247320" y="3181320"/>
          <a:ext cx="583560" cy="685800"/>
          <a:chOff x="247320" y="3181320"/>
          <a:chExt cx="583560" cy="685800"/>
        </a:xfrm>
      </xdr:grpSpPr>
      <xdr:sp>
        <xdr:nvSpPr>
          <xdr:cNvPr id="1105" name="Rounded Rectangle 19" hidden="1"/>
          <xdr:cNvSpPr/>
        </xdr:nvSpPr>
        <xdr:spPr>
          <a:xfrm>
            <a:off x="254520" y="3193920"/>
            <a:ext cx="5716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06" name="Straight Connector 133"/>
          <xdr:cNvCxnSpPr/>
        </xdr:nvCxnSpPr>
        <xdr:spPr>
          <a:xfrm>
            <a:off x="247320" y="3645720"/>
            <a:ext cx="574560" cy="2880"/>
          </a:xfrm>
          <a:prstGeom prst="straightConnector1">
            <a:avLst/>
          </a:prstGeom>
          <a:ln w="28575">
            <a:solidFill>
              <a:srgbClr val="000000"/>
            </a:solidFill>
            <a:miter/>
          </a:ln>
        </xdr:spPr>
      </xdr:cxnSp>
      <xdr:cxnSp>
        <xdr:nvCxnSpPr>
          <xdr:cNvPr id="1107" name="Straight Connector 134"/>
          <xdr:cNvCxnSpPr/>
        </xdr:nvCxnSpPr>
        <xdr:spPr>
          <a:xfrm>
            <a:off x="264240" y="3415680"/>
            <a:ext cx="567000" cy="360"/>
          </a:xfrm>
          <a:prstGeom prst="straightConnector1">
            <a:avLst/>
          </a:prstGeom>
          <a:ln w="28575">
            <a:solidFill>
              <a:srgbClr val="000000"/>
            </a:solidFill>
            <a:miter/>
          </a:ln>
        </xdr:spPr>
      </xdr:cxnSp>
      <xdr:sp>
        <xdr:nvSpPr>
          <xdr:cNvPr id="1108" name="Rectangle 135" hidden="1"/>
          <xdr:cNvSpPr/>
        </xdr:nvSpPr>
        <xdr:spPr>
          <a:xfrm>
            <a:off x="292680" y="318132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09" name="Plus Sign 153" hidden="1"/>
          <xdr:cNvSpPr/>
        </xdr:nvSpPr>
        <xdr:spPr>
          <a:xfrm>
            <a:off x="414720" y="34257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10" name="Minus Sign 154" hidden="1"/>
          <xdr:cNvSpPr/>
        </xdr:nvSpPr>
        <xdr:spPr>
          <a:xfrm>
            <a:off x="402120" y="3625200"/>
            <a:ext cx="3045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342720</xdr:rowOff>
    </xdr:to>
    <xdr:grpSp>
      <xdr:nvGrpSpPr>
        <xdr:cNvPr id="1111" name="AddRemoveBTN_EducWorkQ10_1"/>
        <xdr:cNvGrpSpPr/>
      </xdr:nvGrpSpPr>
      <xdr:grpSpPr>
        <a:xfrm>
          <a:off x="247320" y="3181320"/>
          <a:ext cx="583560" cy="685800"/>
          <a:chOff x="247320" y="3181320"/>
          <a:chExt cx="583560" cy="685800"/>
        </a:xfrm>
      </xdr:grpSpPr>
      <xdr:sp>
        <xdr:nvSpPr>
          <xdr:cNvPr id="1112" name="Rounded Rectangle 19" hidden="1"/>
          <xdr:cNvSpPr/>
        </xdr:nvSpPr>
        <xdr:spPr>
          <a:xfrm>
            <a:off x="254520" y="3193920"/>
            <a:ext cx="5716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13" name="Straight Connector 140"/>
          <xdr:cNvCxnSpPr/>
        </xdr:nvCxnSpPr>
        <xdr:spPr>
          <a:xfrm>
            <a:off x="247320" y="3645720"/>
            <a:ext cx="574560" cy="2880"/>
          </a:xfrm>
          <a:prstGeom prst="straightConnector1">
            <a:avLst/>
          </a:prstGeom>
          <a:ln w="28575">
            <a:solidFill>
              <a:srgbClr val="000000"/>
            </a:solidFill>
            <a:miter/>
          </a:ln>
        </xdr:spPr>
      </xdr:cxnSp>
      <xdr:cxnSp>
        <xdr:nvCxnSpPr>
          <xdr:cNvPr id="1114" name="Straight Connector 141"/>
          <xdr:cNvCxnSpPr/>
        </xdr:nvCxnSpPr>
        <xdr:spPr>
          <a:xfrm>
            <a:off x="264240" y="3415680"/>
            <a:ext cx="567000" cy="360"/>
          </a:xfrm>
          <a:prstGeom prst="straightConnector1">
            <a:avLst/>
          </a:prstGeom>
          <a:ln w="28575">
            <a:solidFill>
              <a:srgbClr val="000000"/>
            </a:solidFill>
            <a:miter/>
          </a:ln>
        </xdr:spPr>
      </xdr:cxnSp>
      <xdr:sp>
        <xdr:nvSpPr>
          <xdr:cNvPr id="1115" name="Rectangle 142" hidden="1"/>
          <xdr:cNvSpPr/>
        </xdr:nvSpPr>
        <xdr:spPr>
          <a:xfrm>
            <a:off x="292680" y="318132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16" name="Plus Sign 153" hidden="1"/>
          <xdr:cNvSpPr/>
        </xdr:nvSpPr>
        <xdr:spPr>
          <a:xfrm>
            <a:off x="414720" y="34257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17" name="Minus Sign 154" hidden="1"/>
          <xdr:cNvSpPr/>
        </xdr:nvSpPr>
        <xdr:spPr>
          <a:xfrm>
            <a:off x="402120" y="3625200"/>
            <a:ext cx="3045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342720</xdr:rowOff>
    </xdr:to>
    <xdr:grpSp>
      <xdr:nvGrpSpPr>
        <xdr:cNvPr id="1118" name="AddRemoveBTN_EducWorkQ11_1"/>
        <xdr:cNvGrpSpPr/>
      </xdr:nvGrpSpPr>
      <xdr:grpSpPr>
        <a:xfrm>
          <a:off x="247320" y="3181320"/>
          <a:ext cx="583560" cy="685800"/>
          <a:chOff x="247320" y="3181320"/>
          <a:chExt cx="583560" cy="685800"/>
        </a:xfrm>
      </xdr:grpSpPr>
      <xdr:sp>
        <xdr:nvSpPr>
          <xdr:cNvPr id="1119" name="Rounded Rectangle 19" hidden="1"/>
          <xdr:cNvSpPr/>
        </xdr:nvSpPr>
        <xdr:spPr>
          <a:xfrm>
            <a:off x="254520" y="3193920"/>
            <a:ext cx="5716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20" name="Straight Connector 147"/>
          <xdr:cNvCxnSpPr/>
        </xdr:nvCxnSpPr>
        <xdr:spPr>
          <a:xfrm>
            <a:off x="247320" y="3645720"/>
            <a:ext cx="574560" cy="2880"/>
          </a:xfrm>
          <a:prstGeom prst="straightConnector1">
            <a:avLst/>
          </a:prstGeom>
          <a:ln w="28575">
            <a:solidFill>
              <a:srgbClr val="000000"/>
            </a:solidFill>
            <a:miter/>
          </a:ln>
        </xdr:spPr>
      </xdr:cxnSp>
      <xdr:cxnSp>
        <xdr:nvCxnSpPr>
          <xdr:cNvPr id="1121" name="Straight Connector 148"/>
          <xdr:cNvCxnSpPr/>
        </xdr:nvCxnSpPr>
        <xdr:spPr>
          <a:xfrm>
            <a:off x="264240" y="3415680"/>
            <a:ext cx="567000" cy="360"/>
          </a:xfrm>
          <a:prstGeom prst="straightConnector1">
            <a:avLst/>
          </a:prstGeom>
          <a:ln w="28575">
            <a:solidFill>
              <a:srgbClr val="000000"/>
            </a:solidFill>
            <a:miter/>
          </a:ln>
        </xdr:spPr>
      </xdr:cxnSp>
      <xdr:sp>
        <xdr:nvSpPr>
          <xdr:cNvPr id="1122" name="Rectangle 149" hidden="1"/>
          <xdr:cNvSpPr/>
        </xdr:nvSpPr>
        <xdr:spPr>
          <a:xfrm>
            <a:off x="292680" y="3181320"/>
            <a:ext cx="5101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23" name="Plus Sign 153" hidden="1"/>
          <xdr:cNvSpPr/>
        </xdr:nvSpPr>
        <xdr:spPr>
          <a:xfrm>
            <a:off x="414720" y="3425760"/>
            <a:ext cx="27396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24" name="Minus Sign 154" hidden="1"/>
          <xdr:cNvSpPr/>
        </xdr:nvSpPr>
        <xdr:spPr>
          <a:xfrm>
            <a:off x="402120" y="3625200"/>
            <a:ext cx="30456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1200240</xdr:colOff>
      <xdr:row>0</xdr:row>
      <xdr:rowOff>133200</xdr:rowOff>
    </xdr:from>
    <xdr:to>
      <xdr:col>11</xdr:col>
      <xdr:colOff>610560</xdr:colOff>
      <xdr:row>11</xdr:row>
      <xdr:rowOff>104400</xdr:rowOff>
    </xdr:to>
    <xdr:grpSp>
      <xdr:nvGrpSpPr>
        <xdr:cNvPr id="1125" name="NaviExpanded"/>
        <xdr:cNvGrpSpPr/>
      </xdr:nvGrpSpPr>
      <xdr:grpSpPr>
        <a:xfrm>
          <a:off x="2610000" y="133200"/>
          <a:ext cx="11517840" cy="2381040"/>
          <a:chOff x="2610000" y="133200"/>
          <a:chExt cx="11517840" cy="2381040"/>
        </a:xfrm>
      </xdr:grpSpPr>
      <xdr:grpSp>
        <xdr:nvGrpSpPr>
          <xdr:cNvPr id="1126" name="Group 153"/>
          <xdr:cNvGrpSpPr/>
        </xdr:nvGrpSpPr>
        <xdr:grpSpPr>
          <a:xfrm>
            <a:off x="2610000" y="133200"/>
            <a:ext cx="11517840" cy="2213640"/>
            <a:chOff x="2610000" y="133200"/>
            <a:chExt cx="11517840" cy="2213640"/>
          </a:xfrm>
        </xdr:grpSpPr>
        <xdr:grpSp>
          <xdr:nvGrpSpPr>
            <xdr:cNvPr id="1127" name="Group 160"/>
            <xdr:cNvGrpSpPr/>
          </xdr:nvGrpSpPr>
          <xdr:grpSpPr>
            <a:xfrm>
              <a:off x="2610000" y="133200"/>
              <a:ext cx="9928440" cy="1863720"/>
              <a:chOff x="2610000" y="133200"/>
              <a:chExt cx="9928440" cy="1863720"/>
            </a:xfrm>
          </xdr:grpSpPr>
          <xdr:grpSp>
            <xdr:nvGrpSpPr>
              <xdr:cNvPr id="1128" name="Group 164"/>
              <xdr:cNvGrpSpPr/>
            </xdr:nvGrpSpPr>
            <xdr:grpSpPr>
              <a:xfrm>
                <a:off x="2612160" y="137880"/>
                <a:ext cx="3269160" cy="911160"/>
                <a:chOff x="2612160" y="137880"/>
                <a:chExt cx="3269160" cy="911160"/>
              </a:xfrm>
            </xdr:grpSpPr>
            <xdr:sp>
              <xdr:nvSpPr>
                <xdr:cNvPr id="1129" name="Rectangle: Rounded Corners 181"/>
                <xdr:cNvSpPr/>
              </xdr:nvSpPr>
              <xdr:spPr>
                <a:xfrm>
                  <a:off x="2612160" y="137880"/>
                  <a:ext cx="326916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1130" name="Chart 180"/>
                <xdr:cNvGraphicFramePr/>
              </xdr:nvGraphicFramePr>
              <xdr:xfrm>
                <a:off x="2632320" y="675360"/>
                <a:ext cx="3198240" cy="37368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131" name="Group 165"/>
              <xdr:cNvGrpSpPr/>
            </xdr:nvGrpSpPr>
            <xdr:grpSpPr>
              <a:xfrm>
                <a:off x="5932440" y="139320"/>
                <a:ext cx="3269160" cy="910800"/>
                <a:chOff x="5932440" y="139320"/>
                <a:chExt cx="3269160" cy="910800"/>
              </a:xfrm>
            </xdr:grpSpPr>
            <xdr:graphicFrame>
              <xdr:nvGraphicFramePr>
                <xdr:cNvPr id="1132" name="Chart 179"/>
                <xdr:cNvGraphicFramePr/>
              </xdr:nvGraphicFramePr>
              <xdr:xfrm>
                <a:off x="5952600" y="676440"/>
                <a:ext cx="3198240" cy="373680"/>
              </xdr:xfrm>
              <a:graphic>
                <a:graphicData uri="http://schemas.openxmlformats.org/drawingml/2006/chart">
                  <c:chart xmlns:c="http://schemas.openxmlformats.org/drawingml/2006/chart" xmlns:r="http://schemas.openxmlformats.org/officeDocument/2006/relationships" r:id="rId3"/>
                </a:graphicData>
              </a:graphic>
            </xdr:graphicFrame>
            <xdr:sp>
              <xdr:nvSpPr>
                <xdr:cNvPr id="1133" name="Rectangle: Rounded Corners 178"/>
                <xdr:cNvSpPr/>
              </xdr:nvSpPr>
              <xdr:spPr>
                <a:xfrm>
                  <a:off x="5932440" y="139320"/>
                  <a:ext cx="326916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pSp>
          <xdr:grpSp>
            <xdr:nvGrpSpPr>
              <xdr:cNvPr id="1134" name="Group 166"/>
              <xdr:cNvGrpSpPr/>
            </xdr:nvGrpSpPr>
            <xdr:grpSpPr>
              <a:xfrm>
                <a:off x="5927040" y="1080360"/>
                <a:ext cx="3269160" cy="911160"/>
                <a:chOff x="5927040" y="1080360"/>
                <a:chExt cx="3269160" cy="911160"/>
              </a:xfrm>
            </xdr:grpSpPr>
            <xdr:sp>
              <xdr:nvSpPr>
                <xdr:cNvPr id="1135" name="Rectangle: Rounded Corners 177"/>
                <xdr:cNvSpPr/>
              </xdr:nvSpPr>
              <xdr:spPr>
                <a:xfrm>
                  <a:off x="5927040" y="1080360"/>
                  <a:ext cx="3269160" cy="9014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1136" name="Chart 176"/>
                <xdr:cNvGraphicFramePr/>
              </xdr:nvGraphicFramePr>
              <xdr:xfrm>
                <a:off x="5947200" y="1617840"/>
                <a:ext cx="3198240" cy="37368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1137" name="Group 167"/>
              <xdr:cNvGrpSpPr/>
            </xdr:nvGrpSpPr>
            <xdr:grpSpPr>
              <a:xfrm>
                <a:off x="2610000" y="1085760"/>
                <a:ext cx="3269160" cy="911160"/>
                <a:chOff x="2610000" y="1085760"/>
                <a:chExt cx="3269160" cy="911160"/>
              </a:xfrm>
            </xdr:grpSpPr>
            <xdr:sp>
              <xdr:nvSpPr>
                <xdr:cNvPr id="1138" name="Rectangle: Rounded Corners 175"/>
                <xdr:cNvSpPr/>
              </xdr:nvSpPr>
              <xdr:spPr>
                <a:xfrm>
                  <a:off x="2610000" y="1085760"/>
                  <a:ext cx="326916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1139" name="Chart 174"/>
                <xdr:cNvGraphicFramePr/>
              </xdr:nvGraphicFramePr>
              <xdr:xfrm>
                <a:off x="2630160" y="1623240"/>
                <a:ext cx="3198240" cy="37368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1140" name="Group 168"/>
              <xdr:cNvGrpSpPr/>
            </xdr:nvGrpSpPr>
            <xdr:grpSpPr>
              <a:xfrm>
                <a:off x="9251640" y="133200"/>
                <a:ext cx="3286800" cy="920880"/>
                <a:chOff x="9251640" y="133200"/>
                <a:chExt cx="3286800" cy="920880"/>
              </a:xfrm>
            </xdr:grpSpPr>
            <xdr:sp>
              <xdr:nvSpPr>
                <xdr:cNvPr id="1141" name="Rectangle: Rounded Corners 173"/>
                <xdr:cNvSpPr/>
              </xdr:nvSpPr>
              <xdr:spPr>
                <a:xfrm>
                  <a:off x="9251640" y="133200"/>
                  <a:ext cx="328680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1142" name="Chart 172"/>
                <xdr:cNvGraphicFramePr/>
              </xdr:nvGraphicFramePr>
              <xdr:xfrm>
                <a:off x="9272160" y="680400"/>
                <a:ext cx="3215520" cy="373680"/>
              </xdr:xfrm>
              <a:graphic>
                <a:graphicData uri="http://schemas.openxmlformats.org/drawingml/2006/chart">
                  <c:chart xmlns:c="http://schemas.openxmlformats.org/drawingml/2006/chart" xmlns:r="http://schemas.openxmlformats.org/officeDocument/2006/relationships" r:id="rId6"/>
                </a:graphicData>
              </a:graphic>
            </xdr:graphicFrame>
          </xdr:grpSp>
          <xdr:grpSp>
            <xdr:nvGrpSpPr>
              <xdr:cNvPr id="1143" name="Group 169"/>
              <xdr:cNvGrpSpPr/>
            </xdr:nvGrpSpPr>
            <xdr:grpSpPr>
              <a:xfrm>
                <a:off x="9246600" y="1077120"/>
                <a:ext cx="3287160" cy="910800"/>
                <a:chOff x="9246600" y="1077120"/>
                <a:chExt cx="3287160" cy="910800"/>
              </a:xfrm>
            </xdr:grpSpPr>
            <xdr:graphicFrame>
              <xdr:nvGraphicFramePr>
                <xdr:cNvPr id="1144" name="Chart 170"/>
                <xdr:cNvGraphicFramePr/>
              </xdr:nvGraphicFramePr>
              <xdr:xfrm>
                <a:off x="9266760" y="1614240"/>
                <a:ext cx="3215880" cy="373680"/>
              </xdr:xfrm>
              <a:graphic>
                <a:graphicData uri="http://schemas.openxmlformats.org/drawingml/2006/chart">
                  <c:chart xmlns:c="http://schemas.openxmlformats.org/drawingml/2006/chart" xmlns:r="http://schemas.openxmlformats.org/officeDocument/2006/relationships" r:id="rId7"/>
                </a:graphicData>
              </a:graphic>
            </xdr:graphicFrame>
            <xdr:sp>
              <xdr:nvSpPr>
                <xdr:cNvPr id="1145" name="Rectangle: Rounded Corners 171"/>
                <xdr:cNvSpPr/>
              </xdr:nvSpPr>
              <xdr:spPr>
                <a:xfrm>
                  <a:off x="9246600" y="1077120"/>
                  <a:ext cx="3287160" cy="901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pSp>
        </xdr:grpSp>
        <xdr:grpSp>
          <xdr:nvGrpSpPr>
            <xdr:cNvPr id="1146" name="Group 161"/>
            <xdr:cNvGrpSpPr/>
          </xdr:nvGrpSpPr>
          <xdr:grpSpPr>
            <a:xfrm>
              <a:off x="12763080" y="972720"/>
              <a:ext cx="1364760" cy="1374120"/>
              <a:chOff x="12763080" y="972720"/>
              <a:chExt cx="1364760" cy="1374120"/>
            </a:xfrm>
          </xdr:grpSpPr>
          <xdr:pic>
            <xdr:nvPicPr>
              <xdr:cNvPr id="1147" name="Picture 162" descr=""/>
              <xdr:cNvPicPr/>
            </xdr:nvPicPr>
            <xdr:blipFill>
              <a:blip r:embed="rId8"/>
              <a:stretch/>
            </xdr:blipFill>
            <xdr:spPr>
              <a:xfrm>
                <a:off x="13127400" y="1531440"/>
                <a:ext cx="611280" cy="649080"/>
              </a:xfrm>
              <a:prstGeom prst="rect">
                <a:avLst/>
              </a:prstGeom>
              <a:ln w="0">
                <a:noFill/>
              </a:ln>
            </xdr:spPr>
          </xdr:pic>
          <xdr:sp>
            <xdr:nvSpPr>
              <xdr:cNvPr id="1148" name="Rectangle: Rounded Corners 163"/>
              <xdr:cNvSpPr/>
            </xdr:nvSpPr>
            <xdr:spPr>
              <a:xfrm>
                <a:off x="12763080" y="972720"/>
                <a:ext cx="1364760" cy="13741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1149" name="Group 154"/>
          <xdr:cNvGrpSpPr/>
        </xdr:nvGrpSpPr>
        <xdr:grpSpPr>
          <a:xfrm>
            <a:off x="2610000" y="2047320"/>
            <a:ext cx="9919800" cy="466920"/>
            <a:chOff x="2610000" y="2047320"/>
            <a:chExt cx="9919800" cy="466920"/>
          </a:xfrm>
        </xdr:grpSpPr>
        <xdr:graphicFrame>
          <xdr:nvGraphicFramePr>
            <xdr:cNvPr id="1150" name="Chart 155"/>
            <xdr:cNvGraphicFramePr/>
          </xdr:nvGraphicFramePr>
          <xdr:xfrm>
            <a:off x="4849560" y="2088000"/>
            <a:ext cx="6477480" cy="373680"/>
          </xdr:xfrm>
          <a:graphic>
            <a:graphicData uri="http://schemas.openxmlformats.org/drawingml/2006/chart">
              <c:chart xmlns:c="http://schemas.openxmlformats.org/drawingml/2006/chart" xmlns:r="http://schemas.openxmlformats.org/officeDocument/2006/relationships" r:id="rId9"/>
            </a:graphicData>
          </a:graphic>
        </xdr:graphicFrame>
        <xdr:sp>
          <xdr:nvSpPr>
            <xdr:cNvPr id="1151" name="Rectangle 156"/>
            <xdr:cNvSpPr/>
          </xdr:nvSpPr>
          <xdr:spPr>
            <a:xfrm>
              <a:off x="11150280" y="2070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1152" name="Group 157"/>
            <xdr:cNvGrpSpPr/>
          </xdr:nvGrpSpPr>
          <xdr:grpSpPr>
            <a:xfrm>
              <a:off x="2610000" y="2047320"/>
              <a:ext cx="9919800" cy="466920"/>
              <a:chOff x="2610000" y="2047320"/>
              <a:chExt cx="9919800" cy="466920"/>
            </a:xfrm>
          </xdr:grpSpPr>
          <xdr:sp>
            <xdr:nvSpPr>
              <xdr:cNvPr id="1153" name="Rectangle: Rounded Corners 158"/>
              <xdr:cNvSpPr/>
            </xdr:nvSpPr>
            <xdr:spPr>
              <a:xfrm>
                <a:off x="2610000" y="2048040"/>
                <a:ext cx="9919800" cy="4658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1154" name="Straight Connector 159"/>
              <xdr:cNvCxnSpPr/>
            </xdr:nvCxnSpPr>
            <xdr:spPr>
              <a:xfrm flipH="1">
                <a:off x="11143080" y="2047320"/>
                <a:ext cx="720" cy="467280"/>
              </a:xfrm>
              <a:prstGeom prst="straightConnector1">
                <a:avLst/>
              </a:prstGeom>
              <a:ln w="12700">
                <a:solidFill>
                  <a:srgbClr val="000000"/>
                </a:solidFill>
                <a:miter/>
              </a:ln>
            </xdr:spPr>
          </xdr:cxnSp>
        </xdr:grpSp>
      </xdr:grpSp>
    </xdr:grpSp>
    <xdr:clientData/>
  </xdr:twoCellAnchor>
  <xdr:twoCellAnchor editAs="absolute">
    <xdr:from>
      <xdr:col>0</xdr:col>
      <xdr:colOff>251280</xdr:colOff>
      <xdr:row>15</xdr:row>
      <xdr:rowOff>0</xdr:rowOff>
    </xdr:from>
    <xdr:to>
      <xdr:col>0</xdr:col>
      <xdr:colOff>828360</xdr:colOff>
      <xdr:row>23</xdr:row>
      <xdr:rowOff>237960</xdr:rowOff>
    </xdr:to>
    <xdr:grpSp>
      <xdr:nvGrpSpPr>
        <xdr:cNvPr id="1155" name="AddRemoveBTN_EducWorkQ4_1"/>
        <xdr:cNvGrpSpPr/>
      </xdr:nvGrpSpPr>
      <xdr:grpSpPr>
        <a:xfrm>
          <a:off x="251280" y="3181320"/>
          <a:ext cx="577080" cy="581040"/>
          <a:chOff x="251280" y="3181320"/>
          <a:chExt cx="577080" cy="581040"/>
        </a:xfrm>
      </xdr:grpSpPr>
      <xdr:sp>
        <xdr:nvSpPr>
          <xdr:cNvPr id="1156" name="Rounded Rectangle 19" hidden="1"/>
          <xdr:cNvSpPr/>
        </xdr:nvSpPr>
        <xdr:spPr>
          <a:xfrm>
            <a:off x="258480" y="3192120"/>
            <a:ext cx="56520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57" name="Straight Connector 184"/>
          <xdr:cNvCxnSpPr/>
        </xdr:nvCxnSpPr>
        <xdr:spPr>
          <a:xfrm>
            <a:off x="251280" y="3574800"/>
            <a:ext cx="568440" cy="2520"/>
          </a:xfrm>
          <a:prstGeom prst="straightConnector1">
            <a:avLst/>
          </a:prstGeom>
          <a:ln w="28575">
            <a:solidFill>
              <a:srgbClr val="000000"/>
            </a:solidFill>
            <a:miter/>
          </a:ln>
        </xdr:spPr>
      </xdr:cxnSp>
      <xdr:cxnSp>
        <xdr:nvCxnSpPr>
          <xdr:cNvPr id="1158" name="Straight Connector 185"/>
          <xdr:cNvCxnSpPr/>
        </xdr:nvCxnSpPr>
        <xdr:spPr>
          <a:xfrm>
            <a:off x="267840" y="3380040"/>
            <a:ext cx="560880" cy="360"/>
          </a:xfrm>
          <a:prstGeom prst="straightConnector1">
            <a:avLst/>
          </a:prstGeom>
          <a:ln w="28575">
            <a:solidFill>
              <a:srgbClr val="000000"/>
            </a:solidFill>
            <a:miter/>
          </a:ln>
        </xdr:spPr>
      </xdr:cxnSp>
      <xdr:sp>
        <xdr:nvSpPr>
          <xdr:cNvPr id="1159" name="Rectangle 186" hidden="1"/>
          <xdr:cNvSpPr/>
        </xdr:nvSpPr>
        <xdr:spPr>
          <a:xfrm>
            <a:off x="295920" y="3181320"/>
            <a:ext cx="5047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60" name="Plus Sign 153" hidden="1"/>
          <xdr:cNvSpPr/>
        </xdr:nvSpPr>
        <xdr:spPr>
          <a:xfrm>
            <a:off x="416520" y="3388680"/>
            <a:ext cx="27108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61" name="Minus Sign 154" hidden="1"/>
          <xdr:cNvSpPr/>
        </xdr:nvSpPr>
        <xdr:spPr>
          <a:xfrm>
            <a:off x="404280" y="3557520"/>
            <a:ext cx="3009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15</xdr:row>
      <xdr:rowOff>0</xdr:rowOff>
    </xdr:from>
    <xdr:to>
      <xdr:col>0</xdr:col>
      <xdr:colOff>828360</xdr:colOff>
      <xdr:row>23</xdr:row>
      <xdr:rowOff>237960</xdr:rowOff>
    </xdr:to>
    <xdr:grpSp>
      <xdr:nvGrpSpPr>
        <xdr:cNvPr id="1162" name="AddRemoveBTN_EducWorkQ5_1"/>
        <xdr:cNvGrpSpPr/>
      </xdr:nvGrpSpPr>
      <xdr:grpSpPr>
        <a:xfrm>
          <a:off x="251280" y="3181320"/>
          <a:ext cx="577080" cy="581040"/>
          <a:chOff x="251280" y="3181320"/>
          <a:chExt cx="577080" cy="581040"/>
        </a:xfrm>
      </xdr:grpSpPr>
      <xdr:sp>
        <xdr:nvSpPr>
          <xdr:cNvPr id="1163" name="Rounded Rectangle 19" hidden="1"/>
          <xdr:cNvSpPr/>
        </xdr:nvSpPr>
        <xdr:spPr>
          <a:xfrm>
            <a:off x="258480" y="3192120"/>
            <a:ext cx="56520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64" name="Straight Connector 191"/>
          <xdr:cNvCxnSpPr/>
        </xdr:nvCxnSpPr>
        <xdr:spPr>
          <a:xfrm>
            <a:off x="251280" y="3574800"/>
            <a:ext cx="568440" cy="2520"/>
          </a:xfrm>
          <a:prstGeom prst="straightConnector1">
            <a:avLst/>
          </a:prstGeom>
          <a:ln w="28575">
            <a:solidFill>
              <a:srgbClr val="000000"/>
            </a:solidFill>
            <a:miter/>
          </a:ln>
        </xdr:spPr>
      </xdr:cxnSp>
      <xdr:cxnSp>
        <xdr:nvCxnSpPr>
          <xdr:cNvPr id="1165" name="Straight Connector 192"/>
          <xdr:cNvCxnSpPr/>
        </xdr:nvCxnSpPr>
        <xdr:spPr>
          <a:xfrm>
            <a:off x="267840" y="3380040"/>
            <a:ext cx="560880" cy="360"/>
          </a:xfrm>
          <a:prstGeom prst="straightConnector1">
            <a:avLst/>
          </a:prstGeom>
          <a:ln w="28575">
            <a:solidFill>
              <a:srgbClr val="000000"/>
            </a:solidFill>
            <a:miter/>
          </a:ln>
        </xdr:spPr>
      </xdr:cxnSp>
      <xdr:sp>
        <xdr:nvSpPr>
          <xdr:cNvPr id="1166" name="Rectangle 193" hidden="1"/>
          <xdr:cNvSpPr/>
        </xdr:nvSpPr>
        <xdr:spPr>
          <a:xfrm>
            <a:off x="295920" y="3181320"/>
            <a:ext cx="5047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67" name="Plus Sign 153" hidden="1"/>
          <xdr:cNvSpPr/>
        </xdr:nvSpPr>
        <xdr:spPr>
          <a:xfrm>
            <a:off x="416520" y="3388680"/>
            <a:ext cx="27108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68" name="Minus Sign 154" hidden="1"/>
          <xdr:cNvSpPr/>
        </xdr:nvSpPr>
        <xdr:spPr>
          <a:xfrm>
            <a:off x="404280" y="3557520"/>
            <a:ext cx="3009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237960</xdr:rowOff>
    </xdr:to>
    <xdr:grpSp>
      <xdr:nvGrpSpPr>
        <xdr:cNvPr id="1169" name="AddRemoveBTN_EducWorkQ6_1"/>
        <xdr:cNvGrpSpPr/>
      </xdr:nvGrpSpPr>
      <xdr:grpSpPr>
        <a:xfrm>
          <a:off x="247320" y="3181320"/>
          <a:ext cx="583560" cy="581040"/>
          <a:chOff x="247320" y="3181320"/>
          <a:chExt cx="583560" cy="581040"/>
        </a:xfrm>
      </xdr:grpSpPr>
      <xdr:sp>
        <xdr:nvSpPr>
          <xdr:cNvPr id="1170" name="Rounded Rectangle 19" hidden="1"/>
          <xdr:cNvSpPr/>
        </xdr:nvSpPr>
        <xdr:spPr>
          <a:xfrm>
            <a:off x="254520" y="3192120"/>
            <a:ext cx="57168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71" name="Straight Connector 198"/>
          <xdr:cNvCxnSpPr/>
        </xdr:nvCxnSpPr>
        <xdr:spPr>
          <a:xfrm>
            <a:off x="247320" y="3574800"/>
            <a:ext cx="574560" cy="2520"/>
          </a:xfrm>
          <a:prstGeom prst="straightConnector1">
            <a:avLst/>
          </a:prstGeom>
          <a:ln w="28575">
            <a:solidFill>
              <a:srgbClr val="000000"/>
            </a:solidFill>
            <a:miter/>
          </a:ln>
        </xdr:spPr>
      </xdr:cxnSp>
      <xdr:cxnSp>
        <xdr:nvCxnSpPr>
          <xdr:cNvPr id="1172" name="Straight Connector 199"/>
          <xdr:cNvCxnSpPr/>
        </xdr:nvCxnSpPr>
        <xdr:spPr>
          <a:xfrm>
            <a:off x="264240" y="3380040"/>
            <a:ext cx="567000" cy="360"/>
          </a:xfrm>
          <a:prstGeom prst="straightConnector1">
            <a:avLst/>
          </a:prstGeom>
          <a:ln w="28575">
            <a:solidFill>
              <a:srgbClr val="000000"/>
            </a:solidFill>
            <a:miter/>
          </a:ln>
        </xdr:spPr>
      </xdr:cxnSp>
      <xdr:sp>
        <xdr:nvSpPr>
          <xdr:cNvPr id="1173" name="Rectangle 200" hidden="1"/>
          <xdr:cNvSpPr/>
        </xdr:nvSpPr>
        <xdr:spPr>
          <a:xfrm>
            <a:off x="292680" y="3181320"/>
            <a:ext cx="5101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74" name="Plus Sign 153" hidden="1"/>
          <xdr:cNvSpPr/>
        </xdr:nvSpPr>
        <xdr:spPr>
          <a:xfrm>
            <a:off x="414720" y="3388680"/>
            <a:ext cx="27396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75" name="Minus Sign 154" hidden="1"/>
          <xdr:cNvSpPr/>
        </xdr:nvSpPr>
        <xdr:spPr>
          <a:xfrm>
            <a:off x="402120" y="3557520"/>
            <a:ext cx="3045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237960</xdr:rowOff>
    </xdr:to>
    <xdr:grpSp>
      <xdr:nvGrpSpPr>
        <xdr:cNvPr id="1176" name="AddRemoveBTN_EducWorkQ7_1"/>
        <xdr:cNvGrpSpPr/>
      </xdr:nvGrpSpPr>
      <xdr:grpSpPr>
        <a:xfrm>
          <a:off x="247320" y="3181320"/>
          <a:ext cx="583560" cy="581040"/>
          <a:chOff x="247320" y="3181320"/>
          <a:chExt cx="583560" cy="581040"/>
        </a:xfrm>
      </xdr:grpSpPr>
      <xdr:sp>
        <xdr:nvSpPr>
          <xdr:cNvPr id="1177" name="Rounded Rectangle 19" hidden="1"/>
          <xdr:cNvSpPr/>
        </xdr:nvSpPr>
        <xdr:spPr>
          <a:xfrm>
            <a:off x="254520" y="3192120"/>
            <a:ext cx="57168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78" name="Straight Connector 205"/>
          <xdr:cNvCxnSpPr/>
        </xdr:nvCxnSpPr>
        <xdr:spPr>
          <a:xfrm>
            <a:off x="247320" y="3574800"/>
            <a:ext cx="574560" cy="2520"/>
          </a:xfrm>
          <a:prstGeom prst="straightConnector1">
            <a:avLst/>
          </a:prstGeom>
          <a:ln w="28575">
            <a:solidFill>
              <a:srgbClr val="000000"/>
            </a:solidFill>
            <a:miter/>
          </a:ln>
        </xdr:spPr>
      </xdr:cxnSp>
      <xdr:cxnSp>
        <xdr:nvCxnSpPr>
          <xdr:cNvPr id="1179" name="Straight Connector 206"/>
          <xdr:cNvCxnSpPr/>
        </xdr:nvCxnSpPr>
        <xdr:spPr>
          <a:xfrm>
            <a:off x="264240" y="3380040"/>
            <a:ext cx="567000" cy="360"/>
          </a:xfrm>
          <a:prstGeom prst="straightConnector1">
            <a:avLst/>
          </a:prstGeom>
          <a:ln w="28575">
            <a:solidFill>
              <a:srgbClr val="000000"/>
            </a:solidFill>
            <a:miter/>
          </a:ln>
        </xdr:spPr>
      </xdr:cxnSp>
      <xdr:sp>
        <xdr:nvSpPr>
          <xdr:cNvPr id="1180" name="Rectangle 207" hidden="1"/>
          <xdr:cNvSpPr/>
        </xdr:nvSpPr>
        <xdr:spPr>
          <a:xfrm>
            <a:off x="292680" y="3181320"/>
            <a:ext cx="5101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81" name="Plus Sign 153" hidden="1"/>
          <xdr:cNvSpPr/>
        </xdr:nvSpPr>
        <xdr:spPr>
          <a:xfrm>
            <a:off x="414720" y="3388680"/>
            <a:ext cx="27396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82" name="Minus Sign 154" hidden="1"/>
          <xdr:cNvSpPr/>
        </xdr:nvSpPr>
        <xdr:spPr>
          <a:xfrm>
            <a:off x="402120" y="3557520"/>
            <a:ext cx="3045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237960</xdr:rowOff>
    </xdr:to>
    <xdr:grpSp>
      <xdr:nvGrpSpPr>
        <xdr:cNvPr id="1183" name="AddRemoveBTN_EducWorkQ10_1"/>
        <xdr:cNvGrpSpPr/>
      </xdr:nvGrpSpPr>
      <xdr:grpSpPr>
        <a:xfrm>
          <a:off x="247320" y="3181320"/>
          <a:ext cx="583560" cy="581040"/>
          <a:chOff x="247320" y="3181320"/>
          <a:chExt cx="583560" cy="581040"/>
        </a:xfrm>
      </xdr:grpSpPr>
      <xdr:sp>
        <xdr:nvSpPr>
          <xdr:cNvPr id="1184" name="Rounded Rectangle 19" hidden="1"/>
          <xdr:cNvSpPr/>
        </xdr:nvSpPr>
        <xdr:spPr>
          <a:xfrm>
            <a:off x="254520" y="3192120"/>
            <a:ext cx="57168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85" name="Straight Connector 212"/>
          <xdr:cNvCxnSpPr/>
        </xdr:nvCxnSpPr>
        <xdr:spPr>
          <a:xfrm>
            <a:off x="247320" y="3574800"/>
            <a:ext cx="574560" cy="2520"/>
          </a:xfrm>
          <a:prstGeom prst="straightConnector1">
            <a:avLst/>
          </a:prstGeom>
          <a:ln w="28575">
            <a:solidFill>
              <a:srgbClr val="000000"/>
            </a:solidFill>
            <a:miter/>
          </a:ln>
        </xdr:spPr>
      </xdr:cxnSp>
      <xdr:cxnSp>
        <xdr:nvCxnSpPr>
          <xdr:cNvPr id="1186" name="Straight Connector 213"/>
          <xdr:cNvCxnSpPr/>
        </xdr:nvCxnSpPr>
        <xdr:spPr>
          <a:xfrm>
            <a:off x="264240" y="3380040"/>
            <a:ext cx="567000" cy="360"/>
          </a:xfrm>
          <a:prstGeom prst="straightConnector1">
            <a:avLst/>
          </a:prstGeom>
          <a:ln w="28575">
            <a:solidFill>
              <a:srgbClr val="000000"/>
            </a:solidFill>
            <a:miter/>
          </a:ln>
        </xdr:spPr>
      </xdr:cxnSp>
      <xdr:sp>
        <xdr:nvSpPr>
          <xdr:cNvPr id="1187" name="Rectangle 214" hidden="1"/>
          <xdr:cNvSpPr/>
        </xdr:nvSpPr>
        <xdr:spPr>
          <a:xfrm>
            <a:off x="292680" y="3181320"/>
            <a:ext cx="5101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88" name="Plus Sign 153" hidden="1"/>
          <xdr:cNvSpPr/>
        </xdr:nvSpPr>
        <xdr:spPr>
          <a:xfrm>
            <a:off x="414720" y="3388680"/>
            <a:ext cx="27396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89" name="Minus Sign 154" hidden="1"/>
          <xdr:cNvSpPr/>
        </xdr:nvSpPr>
        <xdr:spPr>
          <a:xfrm>
            <a:off x="402120" y="3557520"/>
            <a:ext cx="3045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237960</xdr:rowOff>
    </xdr:to>
    <xdr:grpSp>
      <xdr:nvGrpSpPr>
        <xdr:cNvPr id="1190" name="AddRemoveBTN_EducWorkQ11_1"/>
        <xdr:cNvGrpSpPr/>
      </xdr:nvGrpSpPr>
      <xdr:grpSpPr>
        <a:xfrm>
          <a:off x="247320" y="3181320"/>
          <a:ext cx="583560" cy="581040"/>
          <a:chOff x="247320" y="3181320"/>
          <a:chExt cx="583560" cy="581040"/>
        </a:xfrm>
      </xdr:grpSpPr>
      <xdr:sp>
        <xdr:nvSpPr>
          <xdr:cNvPr id="1191" name="Rounded Rectangle 19" hidden="1"/>
          <xdr:cNvSpPr/>
        </xdr:nvSpPr>
        <xdr:spPr>
          <a:xfrm>
            <a:off x="254520" y="3192120"/>
            <a:ext cx="571680" cy="540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92" name="Straight Connector 219"/>
          <xdr:cNvCxnSpPr/>
        </xdr:nvCxnSpPr>
        <xdr:spPr>
          <a:xfrm>
            <a:off x="247320" y="3574800"/>
            <a:ext cx="574560" cy="2520"/>
          </a:xfrm>
          <a:prstGeom prst="straightConnector1">
            <a:avLst/>
          </a:prstGeom>
          <a:ln w="28575">
            <a:solidFill>
              <a:srgbClr val="000000"/>
            </a:solidFill>
            <a:miter/>
          </a:ln>
        </xdr:spPr>
      </xdr:cxnSp>
      <xdr:cxnSp>
        <xdr:nvCxnSpPr>
          <xdr:cNvPr id="1193" name="Straight Connector 220"/>
          <xdr:cNvCxnSpPr/>
        </xdr:nvCxnSpPr>
        <xdr:spPr>
          <a:xfrm>
            <a:off x="264240" y="3380040"/>
            <a:ext cx="567000" cy="360"/>
          </a:xfrm>
          <a:prstGeom prst="straightConnector1">
            <a:avLst/>
          </a:prstGeom>
          <a:ln w="28575">
            <a:solidFill>
              <a:srgbClr val="000000"/>
            </a:solidFill>
            <a:miter/>
          </a:ln>
        </xdr:spPr>
      </xdr:cxnSp>
      <xdr:sp>
        <xdr:nvSpPr>
          <xdr:cNvPr id="1194" name="Rectangle 221" hidden="1"/>
          <xdr:cNvSpPr/>
        </xdr:nvSpPr>
        <xdr:spPr>
          <a:xfrm>
            <a:off x="292680" y="3181320"/>
            <a:ext cx="510120" cy="203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195" name="Plus Sign 153" hidden="1"/>
          <xdr:cNvSpPr/>
        </xdr:nvSpPr>
        <xdr:spPr>
          <a:xfrm>
            <a:off x="414720" y="3388680"/>
            <a:ext cx="273960" cy="1717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196" name="Minus Sign 154" hidden="1"/>
          <xdr:cNvSpPr/>
        </xdr:nvSpPr>
        <xdr:spPr>
          <a:xfrm>
            <a:off x="402120" y="3557520"/>
            <a:ext cx="304560" cy="204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15</xdr:row>
      <xdr:rowOff>0</xdr:rowOff>
    </xdr:from>
    <xdr:to>
      <xdr:col>0</xdr:col>
      <xdr:colOff>834840</xdr:colOff>
      <xdr:row>23</xdr:row>
      <xdr:rowOff>228240</xdr:rowOff>
    </xdr:to>
    <xdr:grpSp>
      <xdr:nvGrpSpPr>
        <xdr:cNvPr id="1197" name="AddRemoveBTN_EducWorkQ4_1"/>
        <xdr:cNvGrpSpPr/>
      </xdr:nvGrpSpPr>
      <xdr:grpSpPr>
        <a:xfrm>
          <a:off x="251280" y="3181320"/>
          <a:ext cx="583560" cy="571320"/>
          <a:chOff x="251280" y="3181320"/>
          <a:chExt cx="583560" cy="571320"/>
        </a:xfrm>
      </xdr:grpSpPr>
      <xdr:sp>
        <xdr:nvSpPr>
          <xdr:cNvPr id="1198" name="Rounded Rectangle 19" hidden="1"/>
          <xdr:cNvSpPr/>
        </xdr:nvSpPr>
        <xdr:spPr>
          <a:xfrm>
            <a:off x="25848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199" name="Straight Connector 226"/>
          <xdr:cNvCxnSpPr/>
        </xdr:nvCxnSpPr>
        <xdr:spPr>
          <a:xfrm>
            <a:off x="251280" y="3568320"/>
            <a:ext cx="574560" cy="2520"/>
          </a:xfrm>
          <a:prstGeom prst="straightConnector1">
            <a:avLst/>
          </a:prstGeom>
          <a:ln w="28575">
            <a:solidFill>
              <a:srgbClr val="000000"/>
            </a:solidFill>
            <a:miter/>
          </a:ln>
        </xdr:spPr>
      </xdr:cxnSp>
      <xdr:cxnSp>
        <xdr:nvCxnSpPr>
          <xdr:cNvPr id="1200" name="Straight Connector 227"/>
          <xdr:cNvCxnSpPr/>
        </xdr:nvCxnSpPr>
        <xdr:spPr>
          <a:xfrm>
            <a:off x="267840" y="3376800"/>
            <a:ext cx="567360" cy="360"/>
          </a:xfrm>
          <a:prstGeom prst="straightConnector1">
            <a:avLst/>
          </a:prstGeom>
          <a:ln w="28575">
            <a:solidFill>
              <a:srgbClr val="000000"/>
            </a:solidFill>
            <a:miter/>
          </a:ln>
        </xdr:spPr>
      </xdr:cxnSp>
      <xdr:sp>
        <xdr:nvSpPr>
          <xdr:cNvPr id="1201" name="Rectangle 228" hidden="1"/>
          <xdr:cNvSpPr/>
        </xdr:nvSpPr>
        <xdr:spPr>
          <a:xfrm>
            <a:off x="29664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02" name="Plus Sign 153" hidden="1"/>
          <xdr:cNvSpPr/>
        </xdr:nvSpPr>
        <xdr:spPr>
          <a:xfrm>
            <a:off x="4183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03" name="Minus Sign 154" hidden="1"/>
          <xdr:cNvSpPr/>
        </xdr:nvSpPr>
        <xdr:spPr>
          <a:xfrm>
            <a:off x="40608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15</xdr:row>
      <xdr:rowOff>0</xdr:rowOff>
    </xdr:from>
    <xdr:to>
      <xdr:col>0</xdr:col>
      <xdr:colOff>834840</xdr:colOff>
      <xdr:row>23</xdr:row>
      <xdr:rowOff>228240</xdr:rowOff>
    </xdr:to>
    <xdr:grpSp>
      <xdr:nvGrpSpPr>
        <xdr:cNvPr id="1204" name="AddRemoveBTN_EducWorkQ5_1"/>
        <xdr:cNvGrpSpPr/>
      </xdr:nvGrpSpPr>
      <xdr:grpSpPr>
        <a:xfrm>
          <a:off x="251280" y="3181320"/>
          <a:ext cx="583560" cy="571320"/>
          <a:chOff x="251280" y="3181320"/>
          <a:chExt cx="583560" cy="571320"/>
        </a:xfrm>
      </xdr:grpSpPr>
      <xdr:sp>
        <xdr:nvSpPr>
          <xdr:cNvPr id="1205" name="Rounded Rectangle 19" hidden="1"/>
          <xdr:cNvSpPr/>
        </xdr:nvSpPr>
        <xdr:spPr>
          <a:xfrm>
            <a:off x="25848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06" name="Straight Connector 233"/>
          <xdr:cNvCxnSpPr/>
        </xdr:nvCxnSpPr>
        <xdr:spPr>
          <a:xfrm>
            <a:off x="251280" y="3568320"/>
            <a:ext cx="574560" cy="2520"/>
          </a:xfrm>
          <a:prstGeom prst="straightConnector1">
            <a:avLst/>
          </a:prstGeom>
          <a:ln w="28575">
            <a:solidFill>
              <a:srgbClr val="000000"/>
            </a:solidFill>
            <a:miter/>
          </a:ln>
        </xdr:spPr>
      </xdr:cxnSp>
      <xdr:cxnSp>
        <xdr:nvCxnSpPr>
          <xdr:cNvPr id="1207" name="Straight Connector 234"/>
          <xdr:cNvCxnSpPr/>
        </xdr:nvCxnSpPr>
        <xdr:spPr>
          <a:xfrm>
            <a:off x="267840" y="3376800"/>
            <a:ext cx="567360" cy="360"/>
          </a:xfrm>
          <a:prstGeom prst="straightConnector1">
            <a:avLst/>
          </a:prstGeom>
          <a:ln w="28575">
            <a:solidFill>
              <a:srgbClr val="000000"/>
            </a:solidFill>
            <a:miter/>
          </a:ln>
        </xdr:spPr>
      </xdr:cxnSp>
      <xdr:sp>
        <xdr:nvSpPr>
          <xdr:cNvPr id="1208" name="Rectangle 235" hidden="1"/>
          <xdr:cNvSpPr/>
        </xdr:nvSpPr>
        <xdr:spPr>
          <a:xfrm>
            <a:off x="29664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09" name="Plus Sign 153" hidden="1"/>
          <xdr:cNvSpPr/>
        </xdr:nvSpPr>
        <xdr:spPr>
          <a:xfrm>
            <a:off x="4183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10" name="Minus Sign 154" hidden="1"/>
          <xdr:cNvSpPr/>
        </xdr:nvSpPr>
        <xdr:spPr>
          <a:xfrm>
            <a:off x="40608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228240</xdr:rowOff>
    </xdr:to>
    <xdr:grpSp>
      <xdr:nvGrpSpPr>
        <xdr:cNvPr id="1211" name="AddRemoveBTN_EducWorkQ6_1"/>
        <xdr:cNvGrpSpPr/>
      </xdr:nvGrpSpPr>
      <xdr:grpSpPr>
        <a:xfrm>
          <a:off x="247320" y="3181320"/>
          <a:ext cx="583560" cy="571320"/>
          <a:chOff x="247320" y="3181320"/>
          <a:chExt cx="583560" cy="571320"/>
        </a:xfrm>
      </xdr:grpSpPr>
      <xdr:sp>
        <xdr:nvSpPr>
          <xdr:cNvPr id="1212" name="Rounded Rectangle 19" hidden="1"/>
          <xdr:cNvSpPr/>
        </xdr:nvSpPr>
        <xdr:spPr>
          <a:xfrm>
            <a:off x="25452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13" name="Straight Connector 240"/>
          <xdr:cNvCxnSpPr/>
        </xdr:nvCxnSpPr>
        <xdr:spPr>
          <a:xfrm>
            <a:off x="247320" y="3568320"/>
            <a:ext cx="574560" cy="2520"/>
          </a:xfrm>
          <a:prstGeom prst="straightConnector1">
            <a:avLst/>
          </a:prstGeom>
          <a:ln w="28575">
            <a:solidFill>
              <a:srgbClr val="000000"/>
            </a:solidFill>
            <a:miter/>
          </a:ln>
        </xdr:spPr>
      </xdr:cxnSp>
      <xdr:cxnSp>
        <xdr:nvCxnSpPr>
          <xdr:cNvPr id="1214" name="Straight Connector 241"/>
          <xdr:cNvCxnSpPr/>
        </xdr:nvCxnSpPr>
        <xdr:spPr>
          <a:xfrm>
            <a:off x="264240" y="3376800"/>
            <a:ext cx="567000" cy="360"/>
          </a:xfrm>
          <a:prstGeom prst="straightConnector1">
            <a:avLst/>
          </a:prstGeom>
          <a:ln w="28575">
            <a:solidFill>
              <a:srgbClr val="000000"/>
            </a:solidFill>
            <a:miter/>
          </a:ln>
        </xdr:spPr>
      </xdr:cxnSp>
      <xdr:sp>
        <xdr:nvSpPr>
          <xdr:cNvPr id="1215" name="Rectangle 242" hidden="1"/>
          <xdr:cNvSpPr/>
        </xdr:nvSpPr>
        <xdr:spPr>
          <a:xfrm>
            <a:off x="29268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16" name="Plus Sign 153" hidden="1"/>
          <xdr:cNvSpPr/>
        </xdr:nvSpPr>
        <xdr:spPr>
          <a:xfrm>
            <a:off x="4147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17" name="Minus Sign 154" hidden="1"/>
          <xdr:cNvSpPr/>
        </xdr:nvSpPr>
        <xdr:spPr>
          <a:xfrm>
            <a:off x="40212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228240</xdr:rowOff>
    </xdr:to>
    <xdr:grpSp>
      <xdr:nvGrpSpPr>
        <xdr:cNvPr id="1218" name="AddRemoveBTN_EducWorkQ7_1"/>
        <xdr:cNvGrpSpPr/>
      </xdr:nvGrpSpPr>
      <xdr:grpSpPr>
        <a:xfrm>
          <a:off x="247320" y="3181320"/>
          <a:ext cx="583560" cy="571320"/>
          <a:chOff x="247320" y="3181320"/>
          <a:chExt cx="583560" cy="571320"/>
        </a:xfrm>
      </xdr:grpSpPr>
      <xdr:sp>
        <xdr:nvSpPr>
          <xdr:cNvPr id="1219" name="Rounded Rectangle 19" hidden="1"/>
          <xdr:cNvSpPr/>
        </xdr:nvSpPr>
        <xdr:spPr>
          <a:xfrm>
            <a:off x="25452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20" name="Straight Connector 247"/>
          <xdr:cNvCxnSpPr/>
        </xdr:nvCxnSpPr>
        <xdr:spPr>
          <a:xfrm>
            <a:off x="247320" y="3568320"/>
            <a:ext cx="574560" cy="2520"/>
          </a:xfrm>
          <a:prstGeom prst="straightConnector1">
            <a:avLst/>
          </a:prstGeom>
          <a:ln w="28575">
            <a:solidFill>
              <a:srgbClr val="000000"/>
            </a:solidFill>
            <a:miter/>
          </a:ln>
        </xdr:spPr>
      </xdr:cxnSp>
      <xdr:cxnSp>
        <xdr:nvCxnSpPr>
          <xdr:cNvPr id="1221" name="Straight Connector 248"/>
          <xdr:cNvCxnSpPr/>
        </xdr:nvCxnSpPr>
        <xdr:spPr>
          <a:xfrm>
            <a:off x="264240" y="3376800"/>
            <a:ext cx="567000" cy="360"/>
          </a:xfrm>
          <a:prstGeom prst="straightConnector1">
            <a:avLst/>
          </a:prstGeom>
          <a:ln w="28575">
            <a:solidFill>
              <a:srgbClr val="000000"/>
            </a:solidFill>
            <a:miter/>
          </a:ln>
        </xdr:spPr>
      </xdr:cxnSp>
      <xdr:sp>
        <xdr:nvSpPr>
          <xdr:cNvPr id="1222" name="Rectangle 249" hidden="1"/>
          <xdr:cNvSpPr/>
        </xdr:nvSpPr>
        <xdr:spPr>
          <a:xfrm>
            <a:off x="29268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23" name="Plus Sign 153" hidden="1"/>
          <xdr:cNvSpPr/>
        </xdr:nvSpPr>
        <xdr:spPr>
          <a:xfrm>
            <a:off x="4147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24" name="Minus Sign 154" hidden="1"/>
          <xdr:cNvSpPr/>
        </xdr:nvSpPr>
        <xdr:spPr>
          <a:xfrm>
            <a:off x="40212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228240</xdr:rowOff>
    </xdr:to>
    <xdr:grpSp>
      <xdr:nvGrpSpPr>
        <xdr:cNvPr id="1225" name="AddRemoveBTN_EducWorkQ10_1"/>
        <xdr:cNvGrpSpPr/>
      </xdr:nvGrpSpPr>
      <xdr:grpSpPr>
        <a:xfrm>
          <a:off x="247320" y="3181320"/>
          <a:ext cx="583560" cy="571320"/>
          <a:chOff x="247320" y="3181320"/>
          <a:chExt cx="583560" cy="571320"/>
        </a:xfrm>
      </xdr:grpSpPr>
      <xdr:sp>
        <xdr:nvSpPr>
          <xdr:cNvPr id="1226" name="Rounded Rectangle 19" hidden="1"/>
          <xdr:cNvSpPr/>
        </xdr:nvSpPr>
        <xdr:spPr>
          <a:xfrm>
            <a:off x="25452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27" name="Straight Connector 254"/>
          <xdr:cNvCxnSpPr/>
        </xdr:nvCxnSpPr>
        <xdr:spPr>
          <a:xfrm>
            <a:off x="247320" y="3568320"/>
            <a:ext cx="574560" cy="2520"/>
          </a:xfrm>
          <a:prstGeom prst="straightConnector1">
            <a:avLst/>
          </a:prstGeom>
          <a:ln w="28575">
            <a:solidFill>
              <a:srgbClr val="000000"/>
            </a:solidFill>
            <a:miter/>
          </a:ln>
        </xdr:spPr>
      </xdr:cxnSp>
      <xdr:cxnSp>
        <xdr:nvCxnSpPr>
          <xdr:cNvPr id="1228" name="Straight Connector 255"/>
          <xdr:cNvCxnSpPr/>
        </xdr:nvCxnSpPr>
        <xdr:spPr>
          <a:xfrm>
            <a:off x="264240" y="3376800"/>
            <a:ext cx="567000" cy="360"/>
          </a:xfrm>
          <a:prstGeom prst="straightConnector1">
            <a:avLst/>
          </a:prstGeom>
          <a:ln w="28575">
            <a:solidFill>
              <a:srgbClr val="000000"/>
            </a:solidFill>
            <a:miter/>
          </a:ln>
        </xdr:spPr>
      </xdr:cxnSp>
      <xdr:sp>
        <xdr:nvSpPr>
          <xdr:cNvPr id="1229" name="Rectangle 256" hidden="1"/>
          <xdr:cNvSpPr/>
        </xdr:nvSpPr>
        <xdr:spPr>
          <a:xfrm>
            <a:off x="29268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30" name="Plus Sign 153" hidden="1"/>
          <xdr:cNvSpPr/>
        </xdr:nvSpPr>
        <xdr:spPr>
          <a:xfrm>
            <a:off x="4147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31" name="Minus Sign 154" hidden="1"/>
          <xdr:cNvSpPr/>
        </xdr:nvSpPr>
        <xdr:spPr>
          <a:xfrm>
            <a:off x="40212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xdr:row>
      <xdr:rowOff>0</xdr:rowOff>
    </xdr:from>
    <xdr:to>
      <xdr:col>0</xdr:col>
      <xdr:colOff>830880</xdr:colOff>
      <xdr:row>23</xdr:row>
      <xdr:rowOff>228240</xdr:rowOff>
    </xdr:to>
    <xdr:grpSp>
      <xdr:nvGrpSpPr>
        <xdr:cNvPr id="1232" name="AddRemoveBTN_EducWorkQ11_1"/>
        <xdr:cNvGrpSpPr/>
      </xdr:nvGrpSpPr>
      <xdr:grpSpPr>
        <a:xfrm>
          <a:off x="247320" y="3181320"/>
          <a:ext cx="583560" cy="571320"/>
          <a:chOff x="247320" y="3181320"/>
          <a:chExt cx="583560" cy="571320"/>
        </a:xfrm>
      </xdr:grpSpPr>
      <xdr:sp>
        <xdr:nvSpPr>
          <xdr:cNvPr id="1233" name="Rounded Rectangle 19" hidden="1"/>
          <xdr:cNvSpPr/>
        </xdr:nvSpPr>
        <xdr:spPr>
          <a:xfrm>
            <a:off x="254520" y="3191760"/>
            <a:ext cx="571680" cy="5317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34" name="Straight Connector 261"/>
          <xdr:cNvCxnSpPr/>
        </xdr:nvCxnSpPr>
        <xdr:spPr>
          <a:xfrm>
            <a:off x="247320" y="3568320"/>
            <a:ext cx="574560" cy="2520"/>
          </a:xfrm>
          <a:prstGeom prst="straightConnector1">
            <a:avLst/>
          </a:prstGeom>
          <a:ln w="28575">
            <a:solidFill>
              <a:srgbClr val="000000"/>
            </a:solidFill>
            <a:miter/>
          </a:ln>
        </xdr:spPr>
      </xdr:cxnSp>
      <xdr:cxnSp>
        <xdr:nvCxnSpPr>
          <xdr:cNvPr id="1235" name="Straight Connector 262"/>
          <xdr:cNvCxnSpPr/>
        </xdr:nvCxnSpPr>
        <xdr:spPr>
          <a:xfrm>
            <a:off x="264240" y="3376800"/>
            <a:ext cx="567000" cy="360"/>
          </a:xfrm>
          <a:prstGeom prst="straightConnector1">
            <a:avLst/>
          </a:prstGeom>
          <a:ln w="28575">
            <a:solidFill>
              <a:srgbClr val="000000"/>
            </a:solidFill>
            <a:miter/>
          </a:ln>
        </xdr:spPr>
      </xdr:cxnSp>
      <xdr:sp>
        <xdr:nvSpPr>
          <xdr:cNvPr id="1236" name="Rectangle 263" hidden="1"/>
          <xdr:cNvSpPr/>
        </xdr:nvSpPr>
        <xdr:spPr>
          <a:xfrm>
            <a:off x="292680" y="3181320"/>
            <a:ext cx="510120" cy="200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37" name="Plus Sign 153" hidden="1"/>
          <xdr:cNvSpPr/>
        </xdr:nvSpPr>
        <xdr:spPr>
          <a:xfrm>
            <a:off x="414720" y="3385080"/>
            <a:ext cx="273960" cy="168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38" name="Minus Sign 154" hidden="1"/>
          <xdr:cNvSpPr/>
        </xdr:nvSpPr>
        <xdr:spPr>
          <a:xfrm>
            <a:off x="402120" y="3551040"/>
            <a:ext cx="304560" cy="201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23</xdr:row>
      <xdr:rowOff>95040</xdr:rowOff>
    </xdr:from>
    <xdr:to>
      <xdr:col>0</xdr:col>
      <xdr:colOff>830880</xdr:colOff>
      <xdr:row>31</xdr:row>
      <xdr:rowOff>29160</xdr:rowOff>
    </xdr:to>
    <xdr:grpSp>
      <xdr:nvGrpSpPr>
        <xdr:cNvPr id="1239" name="AddRemoveBTN_CriminalRelationQ1"/>
        <xdr:cNvGrpSpPr/>
      </xdr:nvGrpSpPr>
      <xdr:grpSpPr>
        <a:xfrm>
          <a:off x="247320" y="3619440"/>
          <a:ext cx="583560" cy="515160"/>
          <a:chOff x="247320" y="3619440"/>
          <a:chExt cx="583560" cy="515160"/>
        </a:xfrm>
      </xdr:grpSpPr>
      <xdr:sp>
        <xdr:nvSpPr>
          <xdr:cNvPr id="1240" name="Rounded Rectangle 19" hidden="1"/>
          <xdr:cNvSpPr/>
        </xdr:nvSpPr>
        <xdr:spPr>
          <a:xfrm>
            <a:off x="254520" y="3628800"/>
            <a:ext cx="571680" cy="4795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41" name="Straight Connector 268"/>
          <xdr:cNvCxnSpPr/>
        </xdr:nvCxnSpPr>
        <xdr:spPr>
          <a:xfrm>
            <a:off x="247320" y="3968280"/>
            <a:ext cx="574560" cy="2160"/>
          </a:xfrm>
          <a:prstGeom prst="straightConnector1">
            <a:avLst/>
          </a:prstGeom>
          <a:ln w="28575">
            <a:solidFill>
              <a:srgbClr val="000000"/>
            </a:solidFill>
            <a:miter/>
          </a:ln>
        </xdr:spPr>
      </xdr:cxnSp>
      <xdr:cxnSp>
        <xdr:nvCxnSpPr>
          <xdr:cNvPr id="1242" name="Straight Connector 269"/>
          <xdr:cNvCxnSpPr/>
        </xdr:nvCxnSpPr>
        <xdr:spPr>
          <a:xfrm>
            <a:off x="264240" y="3795480"/>
            <a:ext cx="567000" cy="360"/>
          </a:xfrm>
          <a:prstGeom prst="straightConnector1">
            <a:avLst/>
          </a:prstGeom>
          <a:ln w="28575">
            <a:solidFill>
              <a:srgbClr val="000000"/>
            </a:solidFill>
            <a:miter/>
          </a:ln>
        </xdr:spPr>
      </xdr:cxnSp>
      <xdr:sp>
        <xdr:nvSpPr>
          <xdr:cNvPr id="1243" name="Rectangle 270" hidden="1"/>
          <xdr:cNvSpPr/>
        </xdr:nvSpPr>
        <xdr:spPr>
          <a:xfrm>
            <a:off x="292680" y="3619440"/>
            <a:ext cx="510120" cy="180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244" name="Plus Sign 209" hidden="1"/>
          <xdr:cNvSpPr/>
        </xdr:nvSpPr>
        <xdr:spPr>
          <a:xfrm>
            <a:off x="414720" y="3803040"/>
            <a:ext cx="273960" cy="1522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45" name="Minus Sign 210" hidden="1"/>
          <xdr:cNvSpPr/>
        </xdr:nvSpPr>
        <xdr:spPr>
          <a:xfrm>
            <a:off x="402120" y="3952800"/>
            <a:ext cx="304560" cy="181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22</xdr:row>
      <xdr:rowOff>0</xdr:rowOff>
    </xdr:from>
    <xdr:to>
      <xdr:col>0</xdr:col>
      <xdr:colOff>828360</xdr:colOff>
      <xdr:row>30</xdr:row>
      <xdr:rowOff>95400</xdr:rowOff>
    </xdr:to>
    <xdr:grpSp>
      <xdr:nvGrpSpPr>
        <xdr:cNvPr id="1246" name="AddRemoveBTN_EducWorkQ4_1"/>
        <xdr:cNvGrpSpPr/>
      </xdr:nvGrpSpPr>
      <xdr:grpSpPr>
        <a:xfrm>
          <a:off x="251280" y="3409920"/>
          <a:ext cx="577080" cy="676440"/>
          <a:chOff x="251280" y="3409920"/>
          <a:chExt cx="577080" cy="676440"/>
        </a:xfrm>
      </xdr:grpSpPr>
      <xdr:sp>
        <xdr:nvSpPr>
          <xdr:cNvPr id="1247" name="Rounded Rectangle 19" hidden="1"/>
          <xdr:cNvSpPr/>
        </xdr:nvSpPr>
        <xdr:spPr>
          <a:xfrm>
            <a:off x="258480" y="3422160"/>
            <a:ext cx="56520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48" name="Straight Connector 275"/>
          <xdr:cNvCxnSpPr/>
        </xdr:nvCxnSpPr>
        <xdr:spPr>
          <a:xfrm>
            <a:off x="251280" y="3867840"/>
            <a:ext cx="568440" cy="2880"/>
          </a:xfrm>
          <a:prstGeom prst="straightConnector1">
            <a:avLst/>
          </a:prstGeom>
          <a:ln w="28575">
            <a:solidFill>
              <a:srgbClr val="000000"/>
            </a:solidFill>
            <a:miter/>
          </a:ln>
        </xdr:spPr>
      </xdr:cxnSp>
      <xdr:cxnSp>
        <xdr:nvCxnSpPr>
          <xdr:cNvPr id="1249" name="Straight Connector 276"/>
          <xdr:cNvCxnSpPr/>
        </xdr:nvCxnSpPr>
        <xdr:spPr>
          <a:xfrm>
            <a:off x="267840" y="3641040"/>
            <a:ext cx="560880" cy="360"/>
          </a:xfrm>
          <a:prstGeom prst="straightConnector1">
            <a:avLst/>
          </a:prstGeom>
          <a:ln w="28575">
            <a:solidFill>
              <a:srgbClr val="000000"/>
            </a:solidFill>
            <a:miter/>
          </a:ln>
        </xdr:spPr>
      </xdr:cxnSp>
      <xdr:sp>
        <xdr:nvSpPr>
          <xdr:cNvPr id="1250" name="Rectangle 277" hidden="1"/>
          <xdr:cNvSpPr/>
        </xdr:nvSpPr>
        <xdr:spPr>
          <a:xfrm>
            <a:off x="295920" y="3409920"/>
            <a:ext cx="5047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51" name="Plus Sign 153" hidden="1"/>
          <xdr:cNvSpPr/>
        </xdr:nvSpPr>
        <xdr:spPr>
          <a:xfrm>
            <a:off x="416520" y="3651120"/>
            <a:ext cx="27108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52" name="Minus Sign 154" hidden="1"/>
          <xdr:cNvSpPr/>
        </xdr:nvSpPr>
        <xdr:spPr>
          <a:xfrm>
            <a:off x="404280" y="3847680"/>
            <a:ext cx="3009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22</xdr:row>
      <xdr:rowOff>0</xdr:rowOff>
    </xdr:from>
    <xdr:to>
      <xdr:col>0</xdr:col>
      <xdr:colOff>828360</xdr:colOff>
      <xdr:row>30</xdr:row>
      <xdr:rowOff>95400</xdr:rowOff>
    </xdr:to>
    <xdr:grpSp>
      <xdr:nvGrpSpPr>
        <xdr:cNvPr id="1253" name="AddRemoveBTN_EducWorkQ5_1"/>
        <xdr:cNvGrpSpPr/>
      </xdr:nvGrpSpPr>
      <xdr:grpSpPr>
        <a:xfrm>
          <a:off x="251280" y="3409920"/>
          <a:ext cx="577080" cy="676440"/>
          <a:chOff x="251280" y="3409920"/>
          <a:chExt cx="577080" cy="676440"/>
        </a:xfrm>
      </xdr:grpSpPr>
      <xdr:sp>
        <xdr:nvSpPr>
          <xdr:cNvPr id="1254" name="Rounded Rectangle 19" hidden="1"/>
          <xdr:cNvSpPr/>
        </xdr:nvSpPr>
        <xdr:spPr>
          <a:xfrm>
            <a:off x="258480" y="3422160"/>
            <a:ext cx="56520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55" name="Straight Connector 282"/>
          <xdr:cNvCxnSpPr/>
        </xdr:nvCxnSpPr>
        <xdr:spPr>
          <a:xfrm>
            <a:off x="251280" y="3867840"/>
            <a:ext cx="568440" cy="2880"/>
          </a:xfrm>
          <a:prstGeom prst="straightConnector1">
            <a:avLst/>
          </a:prstGeom>
          <a:ln w="28575">
            <a:solidFill>
              <a:srgbClr val="000000"/>
            </a:solidFill>
            <a:miter/>
          </a:ln>
        </xdr:spPr>
      </xdr:cxnSp>
      <xdr:cxnSp>
        <xdr:nvCxnSpPr>
          <xdr:cNvPr id="1256" name="Straight Connector 283"/>
          <xdr:cNvCxnSpPr/>
        </xdr:nvCxnSpPr>
        <xdr:spPr>
          <a:xfrm>
            <a:off x="267840" y="3641040"/>
            <a:ext cx="560880" cy="360"/>
          </a:xfrm>
          <a:prstGeom prst="straightConnector1">
            <a:avLst/>
          </a:prstGeom>
          <a:ln w="28575">
            <a:solidFill>
              <a:srgbClr val="000000"/>
            </a:solidFill>
            <a:miter/>
          </a:ln>
        </xdr:spPr>
      </xdr:cxnSp>
      <xdr:sp>
        <xdr:nvSpPr>
          <xdr:cNvPr id="1257" name="Rectangle 284" hidden="1"/>
          <xdr:cNvSpPr/>
        </xdr:nvSpPr>
        <xdr:spPr>
          <a:xfrm>
            <a:off x="295920" y="3409920"/>
            <a:ext cx="5047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58" name="Plus Sign 153" hidden="1"/>
          <xdr:cNvSpPr/>
        </xdr:nvSpPr>
        <xdr:spPr>
          <a:xfrm>
            <a:off x="416520" y="3651120"/>
            <a:ext cx="27108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59" name="Minus Sign 154" hidden="1"/>
          <xdr:cNvSpPr/>
        </xdr:nvSpPr>
        <xdr:spPr>
          <a:xfrm>
            <a:off x="404280" y="3847680"/>
            <a:ext cx="3009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xdr:row>
      <xdr:rowOff>0</xdr:rowOff>
    </xdr:from>
    <xdr:to>
      <xdr:col>0</xdr:col>
      <xdr:colOff>830880</xdr:colOff>
      <xdr:row>30</xdr:row>
      <xdr:rowOff>95400</xdr:rowOff>
    </xdr:to>
    <xdr:grpSp>
      <xdr:nvGrpSpPr>
        <xdr:cNvPr id="1260" name="AddRemoveBTN_EducWorkQ6_1"/>
        <xdr:cNvGrpSpPr/>
      </xdr:nvGrpSpPr>
      <xdr:grpSpPr>
        <a:xfrm>
          <a:off x="247320" y="3409920"/>
          <a:ext cx="583560" cy="676440"/>
          <a:chOff x="247320" y="3409920"/>
          <a:chExt cx="583560" cy="676440"/>
        </a:xfrm>
      </xdr:grpSpPr>
      <xdr:sp>
        <xdr:nvSpPr>
          <xdr:cNvPr id="1261" name="Rounded Rectangle 19" hidden="1"/>
          <xdr:cNvSpPr/>
        </xdr:nvSpPr>
        <xdr:spPr>
          <a:xfrm>
            <a:off x="254520" y="34221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62" name="Straight Connector 289"/>
          <xdr:cNvCxnSpPr/>
        </xdr:nvCxnSpPr>
        <xdr:spPr>
          <a:xfrm>
            <a:off x="247320" y="3867840"/>
            <a:ext cx="574560" cy="2880"/>
          </a:xfrm>
          <a:prstGeom prst="straightConnector1">
            <a:avLst/>
          </a:prstGeom>
          <a:ln w="28575">
            <a:solidFill>
              <a:srgbClr val="000000"/>
            </a:solidFill>
            <a:miter/>
          </a:ln>
        </xdr:spPr>
      </xdr:cxnSp>
      <xdr:cxnSp>
        <xdr:nvCxnSpPr>
          <xdr:cNvPr id="1263" name="Straight Connector 290"/>
          <xdr:cNvCxnSpPr/>
        </xdr:nvCxnSpPr>
        <xdr:spPr>
          <a:xfrm>
            <a:off x="264240" y="3641040"/>
            <a:ext cx="567000" cy="360"/>
          </a:xfrm>
          <a:prstGeom prst="straightConnector1">
            <a:avLst/>
          </a:prstGeom>
          <a:ln w="28575">
            <a:solidFill>
              <a:srgbClr val="000000"/>
            </a:solidFill>
            <a:miter/>
          </a:ln>
        </xdr:spPr>
      </xdr:cxnSp>
      <xdr:sp>
        <xdr:nvSpPr>
          <xdr:cNvPr id="1264" name="Rectangle 291" hidden="1"/>
          <xdr:cNvSpPr/>
        </xdr:nvSpPr>
        <xdr:spPr>
          <a:xfrm>
            <a:off x="292680" y="3409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65" name="Plus Sign 153" hidden="1"/>
          <xdr:cNvSpPr/>
        </xdr:nvSpPr>
        <xdr:spPr>
          <a:xfrm>
            <a:off x="414720" y="3651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66" name="Minus Sign 154" hidden="1"/>
          <xdr:cNvSpPr/>
        </xdr:nvSpPr>
        <xdr:spPr>
          <a:xfrm>
            <a:off x="402120" y="3847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xdr:row>
      <xdr:rowOff>0</xdr:rowOff>
    </xdr:from>
    <xdr:to>
      <xdr:col>0</xdr:col>
      <xdr:colOff>830880</xdr:colOff>
      <xdr:row>30</xdr:row>
      <xdr:rowOff>95400</xdr:rowOff>
    </xdr:to>
    <xdr:grpSp>
      <xdr:nvGrpSpPr>
        <xdr:cNvPr id="1267" name="AddRemoveBTN_EducWorkQ7_1"/>
        <xdr:cNvGrpSpPr/>
      </xdr:nvGrpSpPr>
      <xdr:grpSpPr>
        <a:xfrm>
          <a:off x="247320" y="3409920"/>
          <a:ext cx="583560" cy="676440"/>
          <a:chOff x="247320" y="3409920"/>
          <a:chExt cx="583560" cy="676440"/>
        </a:xfrm>
      </xdr:grpSpPr>
      <xdr:sp>
        <xdr:nvSpPr>
          <xdr:cNvPr id="1268" name="Rounded Rectangle 19" hidden="1"/>
          <xdr:cNvSpPr/>
        </xdr:nvSpPr>
        <xdr:spPr>
          <a:xfrm>
            <a:off x="254520" y="34221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69" name="Straight Connector 296"/>
          <xdr:cNvCxnSpPr/>
        </xdr:nvCxnSpPr>
        <xdr:spPr>
          <a:xfrm>
            <a:off x="247320" y="3867840"/>
            <a:ext cx="574560" cy="2880"/>
          </a:xfrm>
          <a:prstGeom prst="straightConnector1">
            <a:avLst/>
          </a:prstGeom>
          <a:ln w="28575">
            <a:solidFill>
              <a:srgbClr val="000000"/>
            </a:solidFill>
            <a:miter/>
          </a:ln>
        </xdr:spPr>
      </xdr:cxnSp>
      <xdr:cxnSp>
        <xdr:nvCxnSpPr>
          <xdr:cNvPr id="1270" name="Straight Connector 297"/>
          <xdr:cNvCxnSpPr/>
        </xdr:nvCxnSpPr>
        <xdr:spPr>
          <a:xfrm>
            <a:off x="264240" y="3641040"/>
            <a:ext cx="567000" cy="360"/>
          </a:xfrm>
          <a:prstGeom prst="straightConnector1">
            <a:avLst/>
          </a:prstGeom>
          <a:ln w="28575">
            <a:solidFill>
              <a:srgbClr val="000000"/>
            </a:solidFill>
            <a:miter/>
          </a:ln>
        </xdr:spPr>
      </xdr:cxnSp>
      <xdr:sp>
        <xdr:nvSpPr>
          <xdr:cNvPr id="1271" name="Rectangle 298" hidden="1"/>
          <xdr:cNvSpPr/>
        </xdr:nvSpPr>
        <xdr:spPr>
          <a:xfrm>
            <a:off x="292680" y="3409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72" name="Plus Sign 153" hidden="1"/>
          <xdr:cNvSpPr/>
        </xdr:nvSpPr>
        <xdr:spPr>
          <a:xfrm>
            <a:off x="414720" y="3651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73" name="Minus Sign 154" hidden="1"/>
          <xdr:cNvSpPr/>
        </xdr:nvSpPr>
        <xdr:spPr>
          <a:xfrm>
            <a:off x="402120" y="3847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xdr:row>
      <xdr:rowOff>0</xdr:rowOff>
    </xdr:from>
    <xdr:to>
      <xdr:col>0</xdr:col>
      <xdr:colOff>830880</xdr:colOff>
      <xdr:row>30</xdr:row>
      <xdr:rowOff>95400</xdr:rowOff>
    </xdr:to>
    <xdr:grpSp>
      <xdr:nvGrpSpPr>
        <xdr:cNvPr id="1274" name="AddRemoveBTN_EducWorkQ10_1"/>
        <xdr:cNvGrpSpPr/>
      </xdr:nvGrpSpPr>
      <xdr:grpSpPr>
        <a:xfrm>
          <a:off x="247320" y="3409920"/>
          <a:ext cx="583560" cy="676440"/>
          <a:chOff x="247320" y="3409920"/>
          <a:chExt cx="583560" cy="676440"/>
        </a:xfrm>
      </xdr:grpSpPr>
      <xdr:sp>
        <xdr:nvSpPr>
          <xdr:cNvPr id="1275" name="Rounded Rectangle 19" hidden="1"/>
          <xdr:cNvSpPr/>
        </xdr:nvSpPr>
        <xdr:spPr>
          <a:xfrm>
            <a:off x="254520" y="34221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76" name="Straight Connector 303"/>
          <xdr:cNvCxnSpPr/>
        </xdr:nvCxnSpPr>
        <xdr:spPr>
          <a:xfrm>
            <a:off x="247320" y="3867840"/>
            <a:ext cx="574560" cy="2880"/>
          </a:xfrm>
          <a:prstGeom prst="straightConnector1">
            <a:avLst/>
          </a:prstGeom>
          <a:ln w="28575">
            <a:solidFill>
              <a:srgbClr val="000000"/>
            </a:solidFill>
            <a:miter/>
          </a:ln>
        </xdr:spPr>
      </xdr:cxnSp>
      <xdr:cxnSp>
        <xdr:nvCxnSpPr>
          <xdr:cNvPr id="1277" name="Straight Connector 304"/>
          <xdr:cNvCxnSpPr/>
        </xdr:nvCxnSpPr>
        <xdr:spPr>
          <a:xfrm>
            <a:off x="264240" y="3641040"/>
            <a:ext cx="567000" cy="360"/>
          </a:xfrm>
          <a:prstGeom prst="straightConnector1">
            <a:avLst/>
          </a:prstGeom>
          <a:ln w="28575">
            <a:solidFill>
              <a:srgbClr val="000000"/>
            </a:solidFill>
            <a:miter/>
          </a:ln>
        </xdr:spPr>
      </xdr:cxnSp>
      <xdr:sp>
        <xdr:nvSpPr>
          <xdr:cNvPr id="1278" name="Rectangle 305" hidden="1"/>
          <xdr:cNvSpPr/>
        </xdr:nvSpPr>
        <xdr:spPr>
          <a:xfrm>
            <a:off x="292680" y="3409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79" name="Plus Sign 153" hidden="1"/>
          <xdr:cNvSpPr/>
        </xdr:nvSpPr>
        <xdr:spPr>
          <a:xfrm>
            <a:off x="414720" y="3651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80" name="Minus Sign 154" hidden="1"/>
          <xdr:cNvSpPr/>
        </xdr:nvSpPr>
        <xdr:spPr>
          <a:xfrm>
            <a:off x="402120" y="3847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xdr:row>
      <xdr:rowOff>0</xdr:rowOff>
    </xdr:from>
    <xdr:to>
      <xdr:col>0</xdr:col>
      <xdr:colOff>830880</xdr:colOff>
      <xdr:row>30</xdr:row>
      <xdr:rowOff>95400</xdr:rowOff>
    </xdr:to>
    <xdr:grpSp>
      <xdr:nvGrpSpPr>
        <xdr:cNvPr id="1281" name="AddRemoveBTN_EducWorkQ11_1"/>
        <xdr:cNvGrpSpPr/>
      </xdr:nvGrpSpPr>
      <xdr:grpSpPr>
        <a:xfrm>
          <a:off x="247320" y="3409920"/>
          <a:ext cx="583560" cy="676440"/>
          <a:chOff x="247320" y="3409920"/>
          <a:chExt cx="583560" cy="676440"/>
        </a:xfrm>
      </xdr:grpSpPr>
      <xdr:sp>
        <xdr:nvSpPr>
          <xdr:cNvPr id="1282" name="Rounded Rectangle 19" hidden="1"/>
          <xdr:cNvSpPr/>
        </xdr:nvSpPr>
        <xdr:spPr>
          <a:xfrm>
            <a:off x="254520" y="34221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83" name="Straight Connector 310"/>
          <xdr:cNvCxnSpPr/>
        </xdr:nvCxnSpPr>
        <xdr:spPr>
          <a:xfrm>
            <a:off x="247320" y="3867840"/>
            <a:ext cx="574560" cy="2880"/>
          </a:xfrm>
          <a:prstGeom prst="straightConnector1">
            <a:avLst/>
          </a:prstGeom>
          <a:ln w="28575">
            <a:solidFill>
              <a:srgbClr val="000000"/>
            </a:solidFill>
            <a:miter/>
          </a:ln>
        </xdr:spPr>
      </xdr:cxnSp>
      <xdr:cxnSp>
        <xdr:nvCxnSpPr>
          <xdr:cNvPr id="1284" name="Straight Connector 311"/>
          <xdr:cNvCxnSpPr/>
        </xdr:nvCxnSpPr>
        <xdr:spPr>
          <a:xfrm>
            <a:off x="264240" y="3641040"/>
            <a:ext cx="567000" cy="360"/>
          </a:xfrm>
          <a:prstGeom prst="straightConnector1">
            <a:avLst/>
          </a:prstGeom>
          <a:ln w="28575">
            <a:solidFill>
              <a:srgbClr val="000000"/>
            </a:solidFill>
            <a:miter/>
          </a:ln>
        </xdr:spPr>
      </xdr:cxnSp>
      <xdr:sp>
        <xdr:nvSpPr>
          <xdr:cNvPr id="1285" name="Rectangle 312" hidden="1"/>
          <xdr:cNvSpPr/>
        </xdr:nvSpPr>
        <xdr:spPr>
          <a:xfrm>
            <a:off x="292680" y="3409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86" name="Plus Sign 153" hidden="1"/>
          <xdr:cNvSpPr/>
        </xdr:nvSpPr>
        <xdr:spPr>
          <a:xfrm>
            <a:off x="414720" y="3651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87" name="Minus Sign 154" hidden="1"/>
          <xdr:cNvSpPr/>
        </xdr:nvSpPr>
        <xdr:spPr>
          <a:xfrm>
            <a:off x="402120" y="3847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30</xdr:row>
      <xdr:rowOff>0</xdr:rowOff>
    </xdr:from>
    <xdr:to>
      <xdr:col>0</xdr:col>
      <xdr:colOff>834840</xdr:colOff>
      <xdr:row>33</xdr:row>
      <xdr:rowOff>104760</xdr:rowOff>
    </xdr:to>
    <xdr:grpSp>
      <xdr:nvGrpSpPr>
        <xdr:cNvPr id="1288" name="AddRemoveBTN_EducWorkQ4_1"/>
        <xdr:cNvGrpSpPr/>
      </xdr:nvGrpSpPr>
      <xdr:grpSpPr>
        <a:xfrm>
          <a:off x="251280" y="3990960"/>
          <a:ext cx="583560" cy="676440"/>
          <a:chOff x="251280" y="3990960"/>
          <a:chExt cx="583560" cy="676440"/>
        </a:xfrm>
      </xdr:grpSpPr>
      <xdr:sp>
        <xdr:nvSpPr>
          <xdr:cNvPr id="1289" name="Rounded Rectangle 19" hidden="1"/>
          <xdr:cNvSpPr/>
        </xdr:nvSpPr>
        <xdr:spPr>
          <a:xfrm>
            <a:off x="25848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90" name="Straight Connector 317"/>
          <xdr:cNvCxnSpPr/>
        </xdr:nvCxnSpPr>
        <xdr:spPr>
          <a:xfrm>
            <a:off x="251280" y="4448880"/>
            <a:ext cx="574560" cy="2880"/>
          </a:xfrm>
          <a:prstGeom prst="straightConnector1">
            <a:avLst/>
          </a:prstGeom>
          <a:ln w="28575">
            <a:solidFill>
              <a:srgbClr val="000000"/>
            </a:solidFill>
            <a:miter/>
          </a:ln>
        </xdr:spPr>
      </xdr:cxnSp>
      <xdr:cxnSp>
        <xdr:nvCxnSpPr>
          <xdr:cNvPr id="1291" name="Straight Connector 318"/>
          <xdr:cNvCxnSpPr/>
        </xdr:nvCxnSpPr>
        <xdr:spPr>
          <a:xfrm>
            <a:off x="267840" y="4222080"/>
            <a:ext cx="567360" cy="360"/>
          </a:xfrm>
          <a:prstGeom prst="straightConnector1">
            <a:avLst/>
          </a:prstGeom>
          <a:ln w="28575">
            <a:solidFill>
              <a:srgbClr val="000000"/>
            </a:solidFill>
            <a:miter/>
          </a:ln>
        </xdr:spPr>
      </xdr:cxnSp>
      <xdr:sp>
        <xdr:nvSpPr>
          <xdr:cNvPr id="1292" name="Rectangle 319" hidden="1"/>
          <xdr:cNvSpPr/>
        </xdr:nvSpPr>
        <xdr:spPr>
          <a:xfrm>
            <a:off x="29664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293" name="Plus Sign 153" hidden="1"/>
          <xdr:cNvSpPr/>
        </xdr:nvSpPr>
        <xdr:spPr>
          <a:xfrm>
            <a:off x="4183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294" name="Minus Sign 154" hidden="1"/>
          <xdr:cNvSpPr/>
        </xdr:nvSpPr>
        <xdr:spPr>
          <a:xfrm>
            <a:off x="40608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30</xdr:row>
      <xdr:rowOff>0</xdr:rowOff>
    </xdr:from>
    <xdr:to>
      <xdr:col>0</xdr:col>
      <xdr:colOff>834840</xdr:colOff>
      <xdr:row>33</xdr:row>
      <xdr:rowOff>104760</xdr:rowOff>
    </xdr:to>
    <xdr:grpSp>
      <xdr:nvGrpSpPr>
        <xdr:cNvPr id="1295" name="AddRemoveBTN_EducWorkQ5_1"/>
        <xdr:cNvGrpSpPr/>
      </xdr:nvGrpSpPr>
      <xdr:grpSpPr>
        <a:xfrm>
          <a:off x="251280" y="3990960"/>
          <a:ext cx="583560" cy="676440"/>
          <a:chOff x="251280" y="3990960"/>
          <a:chExt cx="583560" cy="676440"/>
        </a:xfrm>
      </xdr:grpSpPr>
      <xdr:sp>
        <xdr:nvSpPr>
          <xdr:cNvPr id="1296" name="Rounded Rectangle 19" hidden="1"/>
          <xdr:cNvSpPr/>
        </xdr:nvSpPr>
        <xdr:spPr>
          <a:xfrm>
            <a:off x="25848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297" name="Straight Connector 324"/>
          <xdr:cNvCxnSpPr/>
        </xdr:nvCxnSpPr>
        <xdr:spPr>
          <a:xfrm>
            <a:off x="251280" y="4448880"/>
            <a:ext cx="574560" cy="2880"/>
          </a:xfrm>
          <a:prstGeom prst="straightConnector1">
            <a:avLst/>
          </a:prstGeom>
          <a:ln w="28575">
            <a:solidFill>
              <a:srgbClr val="000000"/>
            </a:solidFill>
            <a:miter/>
          </a:ln>
        </xdr:spPr>
      </xdr:cxnSp>
      <xdr:cxnSp>
        <xdr:nvCxnSpPr>
          <xdr:cNvPr id="1298" name="Straight Connector 325"/>
          <xdr:cNvCxnSpPr/>
        </xdr:nvCxnSpPr>
        <xdr:spPr>
          <a:xfrm>
            <a:off x="267840" y="4222080"/>
            <a:ext cx="567360" cy="360"/>
          </a:xfrm>
          <a:prstGeom prst="straightConnector1">
            <a:avLst/>
          </a:prstGeom>
          <a:ln w="28575">
            <a:solidFill>
              <a:srgbClr val="000000"/>
            </a:solidFill>
            <a:miter/>
          </a:ln>
        </xdr:spPr>
      </xdr:cxnSp>
      <xdr:sp>
        <xdr:nvSpPr>
          <xdr:cNvPr id="1299" name="Rectangle 326" hidden="1"/>
          <xdr:cNvSpPr/>
        </xdr:nvSpPr>
        <xdr:spPr>
          <a:xfrm>
            <a:off x="29664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00" name="Plus Sign 153" hidden="1"/>
          <xdr:cNvSpPr/>
        </xdr:nvSpPr>
        <xdr:spPr>
          <a:xfrm>
            <a:off x="4183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01" name="Minus Sign 154" hidden="1"/>
          <xdr:cNvSpPr/>
        </xdr:nvSpPr>
        <xdr:spPr>
          <a:xfrm>
            <a:off x="40608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xdr:row>
      <xdr:rowOff>0</xdr:rowOff>
    </xdr:from>
    <xdr:to>
      <xdr:col>0</xdr:col>
      <xdr:colOff>830880</xdr:colOff>
      <xdr:row>33</xdr:row>
      <xdr:rowOff>104760</xdr:rowOff>
    </xdr:to>
    <xdr:grpSp>
      <xdr:nvGrpSpPr>
        <xdr:cNvPr id="1302" name="AddRemoveBTN_EducWorkQ6_1"/>
        <xdr:cNvGrpSpPr/>
      </xdr:nvGrpSpPr>
      <xdr:grpSpPr>
        <a:xfrm>
          <a:off x="247320" y="3990960"/>
          <a:ext cx="583560" cy="676440"/>
          <a:chOff x="247320" y="3990960"/>
          <a:chExt cx="583560" cy="676440"/>
        </a:xfrm>
      </xdr:grpSpPr>
      <xdr:sp>
        <xdr:nvSpPr>
          <xdr:cNvPr id="1303" name="Rounded Rectangle 19" hidden="1"/>
          <xdr:cNvSpPr/>
        </xdr:nvSpPr>
        <xdr:spPr>
          <a:xfrm>
            <a:off x="25452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04" name="Straight Connector 331"/>
          <xdr:cNvCxnSpPr/>
        </xdr:nvCxnSpPr>
        <xdr:spPr>
          <a:xfrm>
            <a:off x="247320" y="4448880"/>
            <a:ext cx="574560" cy="2880"/>
          </a:xfrm>
          <a:prstGeom prst="straightConnector1">
            <a:avLst/>
          </a:prstGeom>
          <a:ln w="28575">
            <a:solidFill>
              <a:srgbClr val="000000"/>
            </a:solidFill>
            <a:miter/>
          </a:ln>
        </xdr:spPr>
      </xdr:cxnSp>
      <xdr:cxnSp>
        <xdr:nvCxnSpPr>
          <xdr:cNvPr id="1305" name="Straight Connector 332"/>
          <xdr:cNvCxnSpPr/>
        </xdr:nvCxnSpPr>
        <xdr:spPr>
          <a:xfrm>
            <a:off x="264240" y="4222080"/>
            <a:ext cx="567000" cy="360"/>
          </a:xfrm>
          <a:prstGeom prst="straightConnector1">
            <a:avLst/>
          </a:prstGeom>
          <a:ln w="28575">
            <a:solidFill>
              <a:srgbClr val="000000"/>
            </a:solidFill>
            <a:miter/>
          </a:ln>
        </xdr:spPr>
      </xdr:cxnSp>
      <xdr:sp>
        <xdr:nvSpPr>
          <xdr:cNvPr id="1306" name="Rectangle 333" hidden="1"/>
          <xdr:cNvSpPr/>
        </xdr:nvSpPr>
        <xdr:spPr>
          <a:xfrm>
            <a:off x="29268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07" name="Plus Sign 153" hidden="1"/>
          <xdr:cNvSpPr/>
        </xdr:nvSpPr>
        <xdr:spPr>
          <a:xfrm>
            <a:off x="4147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08" name="Minus Sign 154" hidden="1"/>
          <xdr:cNvSpPr/>
        </xdr:nvSpPr>
        <xdr:spPr>
          <a:xfrm>
            <a:off x="40212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xdr:row>
      <xdr:rowOff>0</xdr:rowOff>
    </xdr:from>
    <xdr:to>
      <xdr:col>0</xdr:col>
      <xdr:colOff>830880</xdr:colOff>
      <xdr:row>33</xdr:row>
      <xdr:rowOff>104760</xdr:rowOff>
    </xdr:to>
    <xdr:grpSp>
      <xdr:nvGrpSpPr>
        <xdr:cNvPr id="1309" name="AddRemoveBTN_EducWorkQ7_1"/>
        <xdr:cNvGrpSpPr/>
      </xdr:nvGrpSpPr>
      <xdr:grpSpPr>
        <a:xfrm>
          <a:off x="247320" y="3990960"/>
          <a:ext cx="583560" cy="676440"/>
          <a:chOff x="247320" y="3990960"/>
          <a:chExt cx="583560" cy="676440"/>
        </a:xfrm>
      </xdr:grpSpPr>
      <xdr:sp>
        <xdr:nvSpPr>
          <xdr:cNvPr id="1310" name="Rounded Rectangle 19" hidden="1"/>
          <xdr:cNvSpPr/>
        </xdr:nvSpPr>
        <xdr:spPr>
          <a:xfrm>
            <a:off x="25452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11" name="Straight Connector 338"/>
          <xdr:cNvCxnSpPr/>
        </xdr:nvCxnSpPr>
        <xdr:spPr>
          <a:xfrm>
            <a:off x="247320" y="4448880"/>
            <a:ext cx="574560" cy="2880"/>
          </a:xfrm>
          <a:prstGeom prst="straightConnector1">
            <a:avLst/>
          </a:prstGeom>
          <a:ln w="28575">
            <a:solidFill>
              <a:srgbClr val="000000"/>
            </a:solidFill>
            <a:miter/>
          </a:ln>
        </xdr:spPr>
      </xdr:cxnSp>
      <xdr:cxnSp>
        <xdr:nvCxnSpPr>
          <xdr:cNvPr id="1312" name="Straight Connector 339"/>
          <xdr:cNvCxnSpPr/>
        </xdr:nvCxnSpPr>
        <xdr:spPr>
          <a:xfrm>
            <a:off x="264240" y="4222080"/>
            <a:ext cx="567000" cy="360"/>
          </a:xfrm>
          <a:prstGeom prst="straightConnector1">
            <a:avLst/>
          </a:prstGeom>
          <a:ln w="28575">
            <a:solidFill>
              <a:srgbClr val="000000"/>
            </a:solidFill>
            <a:miter/>
          </a:ln>
        </xdr:spPr>
      </xdr:cxnSp>
      <xdr:sp>
        <xdr:nvSpPr>
          <xdr:cNvPr id="1313" name="Rectangle 340" hidden="1"/>
          <xdr:cNvSpPr/>
        </xdr:nvSpPr>
        <xdr:spPr>
          <a:xfrm>
            <a:off x="29268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14" name="Plus Sign 153" hidden="1"/>
          <xdr:cNvSpPr/>
        </xdr:nvSpPr>
        <xdr:spPr>
          <a:xfrm>
            <a:off x="4147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15" name="Minus Sign 154" hidden="1"/>
          <xdr:cNvSpPr/>
        </xdr:nvSpPr>
        <xdr:spPr>
          <a:xfrm>
            <a:off x="40212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xdr:row>
      <xdr:rowOff>0</xdr:rowOff>
    </xdr:from>
    <xdr:to>
      <xdr:col>0</xdr:col>
      <xdr:colOff>830880</xdr:colOff>
      <xdr:row>33</xdr:row>
      <xdr:rowOff>104760</xdr:rowOff>
    </xdr:to>
    <xdr:grpSp>
      <xdr:nvGrpSpPr>
        <xdr:cNvPr id="1316" name="AddRemoveBTN_EducWorkQ10_1"/>
        <xdr:cNvGrpSpPr/>
      </xdr:nvGrpSpPr>
      <xdr:grpSpPr>
        <a:xfrm>
          <a:off x="247320" y="3990960"/>
          <a:ext cx="583560" cy="676440"/>
          <a:chOff x="247320" y="3990960"/>
          <a:chExt cx="583560" cy="676440"/>
        </a:xfrm>
      </xdr:grpSpPr>
      <xdr:sp>
        <xdr:nvSpPr>
          <xdr:cNvPr id="1317" name="Rounded Rectangle 19" hidden="1"/>
          <xdr:cNvSpPr/>
        </xdr:nvSpPr>
        <xdr:spPr>
          <a:xfrm>
            <a:off x="25452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18" name="Straight Connector 345"/>
          <xdr:cNvCxnSpPr/>
        </xdr:nvCxnSpPr>
        <xdr:spPr>
          <a:xfrm>
            <a:off x="247320" y="4448880"/>
            <a:ext cx="574560" cy="2880"/>
          </a:xfrm>
          <a:prstGeom prst="straightConnector1">
            <a:avLst/>
          </a:prstGeom>
          <a:ln w="28575">
            <a:solidFill>
              <a:srgbClr val="000000"/>
            </a:solidFill>
            <a:miter/>
          </a:ln>
        </xdr:spPr>
      </xdr:cxnSp>
      <xdr:cxnSp>
        <xdr:nvCxnSpPr>
          <xdr:cNvPr id="1319" name="Straight Connector 346"/>
          <xdr:cNvCxnSpPr/>
        </xdr:nvCxnSpPr>
        <xdr:spPr>
          <a:xfrm>
            <a:off x="264240" y="4222080"/>
            <a:ext cx="567000" cy="360"/>
          </a:xfrm>
          <a:prstGeom prst="straightConnector1">
            <a:avLst/>
          </a:prstGeom>
          <a:ln w="28575">
            <a:solidFill>
              <a:srgbClr val="000000"/>
            </a:solidFill>
            <a:miter/>
          </a:ln>
        </xdr:spPr>
      </xdr:cxnSp>
      <xdr:sp>
        <xdr:nvSpPr>
          <xdr:cNvPr id="1320" name="Rectangle 347" hidden="1"/>
          <xdr:cNvSpPr/>
        </xdr:nvSpPr>
        <xdr:spPr>
          <a:xfrm>
            <a:off x="29268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21" name="Plus Sign 153" hidden="1"/>
          <xdr:cNvSpPr/>
        </xdr:nvSpPr>
        <xdr:spPr>
          <a:xfrm>
            <a:off x="4147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22" name="Minus Sign 154" hidden="1"/>
          <xdr:cNvSpPr/>
        </xdr:nvSpPr>
        <xdr:spPr>
          <a:xfrm>
            <a:off x="40212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xdr:row>
      <xdr:rowOff>0</xdr:rowOff>
    </xdr:from>
    <xdr:to>
      <xdr:col>0</xdr:col>
      <xdr:colOff>830880</xdr:colOff>
      <xdr:row>33</xdr:row>
      <xdr:rowOff>104760</xdr:rowOff>
    </xdr:to>
    <xdr:grpSp>
      <xdr:nvGrpSpPr>
        <xdr:cNvPr id="1323" name="AddRemoveBTN_EducWorkQ11_1"/>
        <xdr:cNvGrpSpPr/>
      </xdr:nvGrpSpPr>
      <xdr:grpSpPr>
        <a:xfrm>
          <a:off x="247320" y="3990960"/>
          <a:ext cx="583560" cy="676440"/>
          <a:chOff x="247320" y="3990960"/>
          <a:chExt cx="583560" cy="676440"/>
        </a:xfrm>
      </xdr:grpSpPr>
      <xdr:sp>
        <xdr:nvSpPr>
          <xdr:cNvPr id="1324" name="Rounded Rectangle 19" hidden="1"/>
          <xdr:cNvSpPr/>
        </xdr:nvSpPr>
        <xdr:spPr>
          <a:xfrm>
            <a:off x="254520" y="4003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25" name="Straight Connector 352"/>
          <xdr:cNvCxnSpPr/>
        </xdr:nvCxnSpPr>
        <xdr:spPr>
          <a:xfrm>
            <a:off x="247320" y="4448880"/>
            <a:ext cx="574560" cy="2880"/>
          </a:xfrm>
          <a:prstGeom prst="straightConnector1">
            <a:avLst/>
          </a:prstGeom>
          <a:ln w="28575">
            <a:solidFill>
              <a:srgbClr val="000000"/>
            </a:solidFill>
            <a:miter/>
          </a:ln>
        </xdr:spPr>
      </xdr:cxnSp>
      <xdr:cxnSp>
        <xdr:nvCxnSpPr>
          <xdr:cNvPr id="1326" name="Straight Connector 353"/>
          <xdr:cNvCxnSpPr/>
        </xdr:nvCxnSpPr>
        <xdr:spPr>
          <a:xfrm>
            <a:off x="264240" y="4222080"/>
            <a:ext cx="567000" cy="360"/>
          </a:xfrm>
          <a:prstGeom prst="straightConnector1">
            <a:avLst/>
          </a:prstGeom>
          <a:ln w="28575">
            <a:solidFill>
              <a:srgbClr val="000000"/>
            </a:solidFill>
            <a:miter/>
          </a:ln>
        </xdr:spPr>
      </xdr:cxnSp>
      <xdr:sp>
        <xdr:nvSpPr>
          <xdr:cNvPr id="1327" name="Rectangle 354" hidden="1"/>
          <xdr:cNvSpPr/>
        </xdr:nvSpPr>
        <xdr:spPr>
          <a:xfrm>
            <a:off x="292680" y="3990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28" name="Plus Sign 153" hidden="1"/>
          <xdr:cNvSpPr/>
        </xdr:nvSpPr>
        <xdr:spPr>
          <a:xfrm>
            <a:off x="414720" y="4232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29" name="Minus Sign 154" hidden="1"/>
          <xdr:cNvSpPr/>
        </xdr:nvSpPr>
        <xdr:spPr>
          <a:xfrm>
            <a:off x="402120" y="4428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xdr:row>
      <xdr:rowOff>9360</xdr:rowOff>
    </xdr:from>
    <xdr:to>
      <xdr:col>0</xdr:col>
      <xdr:colOff>830880</xdr:colOff>
      <xdr:row>33</xdr:row>
      <xdr:rowOff>171720</xdr:rowOff>
    </xdr:to>
    <xdr:grpSp>
      <xdr:nvGrpSpPr>
        <xdr:cNvPr id="1330" name="AddRemoveBTN_CriminalRelationQ2"/>
        <xdr:cNvGrpSpPr/>
      </xdr:nvGrpSpPr>
      <xdr:grpSpPr>
        <a:xfrm>
          <a:off x="247320" y="4000320"/>
          <a:ext cx="583560" cy="734040"/>
          <a:chOff x="247320" y="4000320"/>
          <a:chExt cx="583560" cy="734040"/>
        </a:xfrm>
      </xdr:grpSpPr>
      <xdr:sp>
        <xdr:nvSpPr>
          <xdr:cNvPr id="1331" name="Rounded Rectangle 19" hidden="1"/>
          <xdr:cNvSpPr/>
        </xdr:nvSpPr>
        <xdr:spPr>
          <a:xfrm>
            <a:off x="254520" y="4014000"/>
            <a:ext cx="571680" cy="683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32" name="Straight Connector 359"/>
          <xdr:cNvCxnSpPr/>
        </xdr:nvCxnSpPr>
        <xdr:spPr>
          <a:xfrm>
            <a:off x="247320" y="4497480"/>
            <a:ext cx="574560" cy="3240"/>
          </a:xfrm>
          <a:prstGeom prst="straightConnector1">
            <a:avLst/>
          </a:prstGeom>
          <a:ln w="28575">
            <a:solidFill>
              <a:srgbClr val="000000"/>
            </a:solidFill>
            <a:miter/>
          </a:ln>
        </xdr:spPr>
      </xdr:cxnSp>
      <xdr:cxnSp>
        <xdr:nvCxnSpPr>
          <xdr:cNvPr id="1333" name="Straight Connector 360"/>
          <xdr:cNvCxnSpPr/>
        </xdr:nvCxnSpPr>
        <xdr:spPr>
          <a:xfrm>
            <a:off x="264240" y="4251600"/>
            <a:ext cx="567000" cy="360"/>
          </a:xfrm>
          <a:prstGeom prst="straightConnector1">
            <a:avLst/>
          </a:prstGeom>
          <a:ln w="28575">
            <a:solidFill>
              <a:srgbClr val="000000"/>
            </a:solidFill>
            <a:miter/>
          </a:ln>
        </xdr:spPr>
      </xdr:cxnSp>
      <xdr:sp>
        <xdr:nvSpPr>
          <xdr:cNvPr id="1334" name="Rectangle 361" hidden="1"/>
          <xdr:cNvSpPr/>
        </xdr:nvSpPr>
        <xdr:spPr>
          <a:xfrm>
            <a:off x="292680" y="4000320"/>
            <a:ext cx="510120" cy="25740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335" name="Plus Sign 209" hidden="1"/>
          <xdr:cNvSpPr/>
        </xdr:nvSpPr>
        <xdr:spPr>
          <a:xfrm>
            <a:off x="414720" y="4262400"/>
            <a:ext cx="273960" cy="217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36" name="Minus Sign 210" hidden="1"/>
          <xdr:cNvSpPr/>
        </xdr:nvSpPr>
        <xdr:spPr>
          <a:xfrm>
            <a:off x="402120" y="4475520"/>
            <a:ext cx="304560" cy="258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247320</xdr:colOff>
      <xdr:row>31</xdr:row>
      <xdr:rowOff>85680</xdr:rowOff>
    </xdr:from>
    <xdr:to>
      <xdr:col>0</xdr:col>
      <xdr:colOff>830880</xdr:colOff>
      <xdr:row>34</xdr:row>
      <xdr:rowOff>153000</xdr:rowOff>
    </xdr:to>
    <xdr:grpSp>
      <xdr:nvGrpSpPr>
        <xdr:cNvPr id="1337" name="AddRemoveBTN_CriminalRelationQ3"/>
        <xdr:cNvGrpSpPr/>
      </xdr:nvGrpSpPr>
      <xdr:grpSpPr>
        <a:xfrm>
          <a:off x="247320" y="4191120"/>
          <a:ext cx="583560" cy="753120"/>
          <a:chOff x="247320" y="4191120"/>
          <a:chExt cx="583560" cy="753120"/>
        </a:xfrm>
      </xdr:grpSpPr>
      <xdr:sp>
        <xdr:nvSpPr>
          <xdr:cNvPr id="1338" name="Rounded Rectangle 19"/>
          <xdr:cNvSpPr/>
        </xdr:nvSpPr>
        <xdr:spPr>
          <a:xfrm>
            <a:off x="254520" y="4204800"/>
            <a:ext cx="571680" cy="700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39" name="Straight Connector 366"/>
          <xdr:cNvCxnSpPr/>
        </xdr:nvCxnSpPr>
        <xdr:spPr>
          <a:xfrm>
            <a:off x="247320" y="4701240"/>
            <a:ext cx="574560" cy="2880"/>
          </a:xfrm>
          <a:prstGeom prst="straightConnector1">
            <a:avLst/>
          </a:prstGeom>
          <a:ln w="28575">
            <a:solidFill>
              <a:srgbClr val="000000"/>
            </a:solidFill>
            <a:miter/>
          </a:ln>
        </xdr:spPr>
      </xdr:cxnSp>
      <xdr:cxnSp>
        <xdr:nvCxnSpPr>
          <xdr:cNvPr id="1340" name="Straight Connector 367"/>
          <xdr:cNvCxnSpPr/>
        </xdr:nvCxnSpPr>
        <xdr:spPr>
          <a:xfrm>
            <a:off x="264240" y="4448520"/>
            <a:ext cx="567000" cy="360"/>
          </a:xfrm>
          <a:prstGeom prst="straightConnector1">
            <a:avLst/>
          </a:prstGeom>
          <a:ln w="28575">
            <a:solidFill>
              <a:srgbClr val="000000"/>
            </a:solidFill>
            <a:miter/>
          </a:ln>
        </xdr:spPr>
      </xdr:cxnSp>
      <xdr:sp>
        <xdr:nvSpPr>
          <xdr:cNvPr id="1341" name="Rectangle 368"/>
          <xdr:cNvSpPr/>
        </xdr:nvSpPr>
        <xdr:spPr>
          <a:xfrm>
            <a:off x="292680" y="4191120"/>
            <a:ext cx="510120" cy="2638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342" name="Plus Sign 209"/>
          <xdr:cNvSpPr/>
        </xdr:nvSpPr>
        <xdr:spPr>
          <a:xfrm>
            <a:off x="414720" y="4459680"/>
            <a:ext cx="273960" cy="2228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43" name="Minus Sign 210"/>
          <xdr:cNvSpPr/>
        </xdr:nvSpPr>
        <xdr:spPr>
          <a:xfrm>
            <a:off x="402120" y="4678560"/>
            <a:ext cx="304560" cy="265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34</xdr:row>
      <xdr:rowOff>0</xdr:rowOff>
    </xdr:from>
    <xdr:to>
      <xdr:col>0</xdr:col>
      <xdr:colOff>834840</xdr:colOff>
      <xdr:row>37</xdr:row>
      <xdr:rowOff>114480</xdr:rowOff>
    </xdr:to>
    <xdr:grpSp>
      <xdr:nvGrpSpPr>
        <xdr:cNvPr id="1344" name="AddRemoveBTN_EducWorkQ4_1"/>
        <xdr:cNvGrpSpPr/>
      </xdr:nvGrpSpPr>
      <xdr:grpSpPr>
        <a:xfrm>
          <a:off x="251280" y="4791240"/>
          <a:ext cx="583560" cy="676440"/>
          <a:chOff x="251280" y="4791240"/>
          <a:chExt cx="583560" cy="676440"/>
        </a:xfrm>
      </xdr:grpSpPr>
      <xdr:sp>
        <xdr:nvSpPr>
          <xdr:cNvPr id="1345" name="Rounded Rectangle 19" hidden="1"/>
          <xdr:cNvSpPr/>
        </xdr:nvSpPr>
        <xdr:spPr>
          <a:xfrm>
            <a:off x="25848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46" name="Straight Connector 373"/>
          <xdr:cNvCxnSpPr/>
        </xdr:nvCxnSpPr>
        <xdr:spPr>
          <a:xfrm>
            <a:off x="251280" y="5249160"/>
            <a:ext cx="574560" cy="2880"/>
          </a:xfrm>
          <a:prstGeom prst="straightConnector1">
            <a:avLst/>
          </a:prstGeom>
          <a:ln w="28575">
            <a:solidFill>
              <a:srgbClr val="000000"/>
            </a:solidFill>
            <a:miter/>
          </a:ln>
        </xdr:spPr>
      </xdr:cxnSp>
      <xdr:cxnSp>
        <xdr:nvCxnSpPr>
          <xdr:cNvPr id="1347" name="Straight Connector 374"/>
          <xdr:cNvCxnSpPr/>
        </xdr:nvCxnSpPr>
        <xdr:spPr>
          <a:xfrm>
            <a:off x="267840" y="5022360"/>
            <a:ext cx="567360" cy="360"/>
          </a:xfrm>
          <a:prstGeom prst="straightConnector1">
            <a:avLst/>
          </a:prstGeom>
          <a:ln w="28575">
            <a:solidFill>
              <a:srgbClr val="000000"/>
            </a:solidFill>
            <a:miter/>
          </a:ln>
        </xdr:spPr>
      </xdr:cxnSp>
      <xdr:sp>
        <xdr:nvSpPr>
          <xdr:cNvPr id="1348" name="Rectangle 375" hidden="1"/>
          <xdr:cNvSpPr/>
        </xdr:nvSpPr>
        <xdr:spPr>
          <a:xfrm>
            <a:off x="29664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49" name="Plus Sign 153" hidden="1"/>
          <xdr:cNvSpPr/>
        </xdr:nvSpPr>
        <xdr:spPr>
          <a:xfrm>
            <a:off x="4183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50" name="Minus Sign 154" hidden="1"/>
          <xdr:cNvSpPr/>
        </xdr:nvSpPr>
        <xdr:spPr>
          <a:xfrm>
            <a:off x="40608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34</xdr:row>
      <xdr:rowOff>0</xdr:rowOff>
    </xdr:from>
    <xdr:to>
      <xdr:col>0</xdr:col>
      <xdr:colOff>834840</xdr:colOff>
      <xdr:row>37</xdr:row>
      <xdr:rowOff>114480</xdr:rowOff>
    </xdr:to>
    <xdr:grpSp>
      <xdr:nvGrpSpPr>
        <xdr:cNvPr id="1351" name="AddRemoveBTN_EducWorkQ5_1"/>
        <xdr:cNvGrpSpPr/>
      </xdr:nvGrpSpPr>
      <xdr:grpSpPr>
        <a:xfrm>
          <a:off x="251280" y="4791240"/>
          <a:ext cx="583560" cy="676440"/>
          <a:chOff x="251280" y="4791240"/>
          <a:chExt cx="583560" cy="676440"/>
        </a:xfrm>
      </xdr:grpSpPr>
      <xdr:sp>
        <xdr:nvSpPr>
          <xdr:cNvPr id="1352" name="Rounded Rectangle 19" hidden="1"/>
          <xdr:cNvSpPr/>
        </xdr:nvSpPr>
        <xdr:spPr>
          <a:xfrm>
            <a:off x="25848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53" name="Straight Connector 380"/>
          <xdr:cNvCxnSpPr/>
        </xdr:nvCxnSpPr>
        <xdr:spPr>
          <a:xfrm>
            <a:off x="251280" y="5249160"/>
            <a:ext cx="574560" cy="2880"/>
          </a:xfrm>
          <a:prstGeom prst="straightConnector1">
            <a:avLst/>
          </a:prstGeom>
          <a:ln w="28575">
            <a:solidFill>
              <a:srgbClr val="000000"/>
            </a:solidFill>
            <a:miter/>
          </a:ln>
        </xdr:spPr>
      </xdr:cxnSp>
      <xdr:cxnSp>
        <xdr:nvCxnSpPr>
          <xdr:cNvPr id="1354" name="Straight Connector 381"/>
          <xdr:cNvCxnSpPr/>
        </xdr:nvCxnSpPr>
        <xdr:spPr>
          <a:xfrm>
            <a:off x="267840" y="5022360"/>
            <a:ext cx="567360" cy="360"/>
          </a:xfrm>
          <a:prstGeom prst="straightConnector1">
            <a:avLst/>
          </a:prstGeom>
          <a:ln w="28575">
            <a:solidFill>
              <a:srgbClr val="000000"/>
            </a:solidFill>
            <a:miter/>
          </a:ln>
        </xdr:spPr>
      </xdr:cxnSp>
      <xdr:sp>
        <xdr:nvSpPr>
          <xdr:cNvPr id="1355" name="Rectangle 382" hidden="1"/>
          <xdr:cNvSpPr/>
        </xdr:nvSpPr>
        <xdr:spPr>
          <a:xfrm>
            <a:off x="29664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56" name="Plus Sign 153" hidden="1"/>
          <xdr:cNvSpPr/>
        </xdr:nvSpPr>
        <xdr:spPr>
          <a:xfrm>
            <a:off x="4183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57" name="Minus Sign 154" hidden="1"/>
          <xdr:cNvSpPr/>
        </xdr:nvSpPr>
        <xdr:spPr>
          <a:xfrm>
            <a:off x="40608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37</xdr:row>
      <xdr:rowOff>114480</xdr:rowOff>
    </xdr:to>
    <xdr:grpSp>
      <xdr:nvGrpSpPr>
        <xdr:cNvPr id="1358" name="AddRemoveBTN_EducWorkQ6_1"/>
        <xdr:cNvGrpSpPr/>
      </xdr:nvGrpSpPr>
      <xdr:grpSpPr>
        <a:xfrm>
          <a:off x="247320" y="4791240"/>
          <a:ext cx="583560" cy="676440"/>
          <a:chOff x="247320" y="4791240"/>
          <a:chExt cx="583560" cy="676440"/>
        </a:xfrm>
      </xdr:grpSpPr>
      <xdr:sp>
        <xdr:nvSpPr>
          <xdr:cNvPr id="1359" name="Rounded Rectangle 19" hidden="1"/>
          <xdr:cNvSpPr/>
        </xdr:nvSpPr>
        <xdr:spPr>
          <a:xfrm>
            <a:off x="25452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60" name="Straight Connector 387"/>
          <xdr:cNvCxnSpPr/>
        </xdr:nvCxnSpPr>
        <xdr:spPr>
          <a:xfrm>
            <a:off x="247320" y="5249160"/>
            <a:ext cx="574560" cy="2880"/>
          </a:xfrm>
          <a:prstGeom prst="straightConnector1">
            <a:avLst/>
          </a:prstGeom>
          <a:ln w="28575">
            <a:solidFill>
              <a:srgbClr val="000000"/>
            </a:solidFill>
            <a:miter/>
          </a:ln>
        </xdr:spPr>
      </xdr:cxnSp>
      <xdr:cxnSp>
        <xdr:nvCxnSpPr>
          <xdr:cNvPr id="1361" name="Straight Connector 388"/>
          <xdr:cNvCxnSpPr/>
        </xdr:nvCxnSpPr>
        <xdr:spPr>
          <a:xfrm>
            <a:off x="264240" y="5022360"/>
            <a:ext cx="567000" cy="360"/>
          </a:xfrm>
          <a:prstGeom prst="straightConnector1">
            <a:avLst/>
          </a:prstGeom>
          <a:ln w="28575">
            <a:solidFill>
              <a:srgbClr val="000000"/>
            </a:solidFill>
            <a:miter/>
          </a:ln>
        </xdr:spPr>
      </xdr:cxnSp>
      <xdr:sp>
        <xdr:nvSpPr>
          <xdr:cNvPr id="1362" name="Rectangle 389" hidden="1"/>
          <xdr:cNvSpPr/>
        </xdr:nvSpPr>
        <xdr:spPr>
          <a:xfrm>
            <a:off x="29268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63" name="Plus Sign 153" hidden="1"/>
          <xdr:cNvSpPr/>
        </xdr:nvSpPr>
        <xdr:spPr>
          <a:xfrm>
            <a:off x="4147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64" name="Minus Sign 154" hidden="1"/>
          <xdr:cNvSpPr/>
        </xdr:nvSpPr>
        <xdr:spPr>
          <a:xfrm>
            <a:off x="40212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37</xdr:row>
      <xdr:rowOff>114480</xdr:rowOff>
    </xdr:to>
    <xdr:grpSp>
      <xdr:nvGrpSpPr>
        <xdr:cNvPr id="1365" name="AddRemoveBTN_EducWorkQ7_1"/>
        <xdr:cNvGrpSpPr/>
      </xdr:nvGrpSpPr>
      <xdr:grpSpPr>
        <a:xfrm>
          <a:off x="247320" y="4791240"/>
          <a:ext cx="583560" cy="676440"/>
          <a:chOff x="247320" y="4791240"/>
          <a:chExt cx="583560" cy="676440"/>
        </a:xfrm>
      </xdr:grpSpPr>
      <xdr:sp>
        <xdr:nvSpPr>
          <xdr:cNvPr id="1366" name="Rounded Rectangle 19" hidden="1"/>
          <xdr:cNvSpPr/>
        </xdr:nvSpPr>
        <xdr:spPr>
          <a:xfrm>
            <a:off x="25452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67" name="Straight Connector 394"/>
          <xdr:cNvCxnSpPr/>
        </xdr:nvCxnSpPr>
        <xdr:spPr>
          <a:xfrm>
            <a:off x="247320" y="5249160"/>
            <a:ext cx="574560" cy="2880"/>
          </a:xfrm>
          <a:prstGeom prst="straightConnector1">
            <a:avLst/>
          </a:prstGeom>
          <a:ln w="28575">
            <a:solidFill>
              <a:srgbClr val="000000"/>
            </a:solidFill>
            <a:miter/>
          </a:ln>
        </xdr:spPr>
      </xdr:cxnSp>
      <xdr:cxnSp>
        <xdr:nvCxnSpPr>
          <xdr:cNvPr id="1368" name="Straight Connector 395"/>
          <xdr:cNvCxnSpPr/>
        </xdr:nvCxnSpPr>
        <xdr:spPr>
          <a:xfrm>
            <a:off x="264240" y="5022360"/>
            <a:ext cx="567000" cy="360"/>
          </a:xfrm>
          <a:prstGeom prst="straightConnector1">
            <a:avLst/>
          </a:prstGeom>
          <a:ln w="28575">
            <a:solidFill>
              <a:srgbClr val="000000"/>
            </a:solidFill>
            <a:miter/>
          </a:ln>
        </xdr:spPr>
      </xdr:cxnSp>
      <xdr:sp>
        <xdr:nvSpPr>
          <xdr:cNvPr id="1369" name="Rectangle 396" hidden="1"/>
          <xdr:cNvSpPr/>
        </xdr:nvSpPr>
        <xdr:spPr>
          <a:xfrm>
            <a:off x="29268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70" name="Plus Sign 153" hidden="1"/>
          <xdr:cNvSpPr/>
        </xdr:nvSpPr>
        <xdr:spPr>
          <a:xfrm>
            <a:off x="4147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71" name="Minus Sign 154" hidden="1"/>
          <xdr:cNvSpPr/>
        </xdr:nvSpPr>
        <xdr:spPr>
          <a:xfrm>
            <a:off x="40212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37</xdr:row>
      <xdr:rowOff>114480</xdr:rowOff>
    </xdr:to>
    <xdr:grpSp>
      <xdr:nvGrpSpPr>
        <xdr:cNvPr id="1372" name="AddRemoveBTN_EducWorkQ10_1"/>
        <xdr:cNvGrpSpPr/>
      </xdr:nvGrpSpPr>
      <xdr:grpSpPr>
        <a:xfrm>
          <a:off x="247320" y="4791240"/>
          <a:ext cx="583560" cy="676440"/>
          <a:chOff x="247320" y="4791240"/>
          <a:chExt cx="583560" cy="676440"/>
        </a:xfrm>
      </xdr:grpSpPr>
      <xdr:sp>
        <xdr:nvSpPr>
          <xdr:cNvPr id="1373" name="Rounded Rectangle 19" hidden="1"/>
          <xdr:cNvSpPr/>
        </xdr:nvSpPr>
        <xdr:spPr>
          <a:xfrm>
            <a:off x="25452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74" name="Straight Connector 401"/>
          <xdr:cNvCxnSpPr/>
        </xdr:nvCxnSpPr>
        <xdr:spPr>
          <a:xfrm>
            <a:off x="247320" y="5249160"/>
            <a:ext cx="574560" cy="2880"/>
          </a:xfrm>
          <a:prstGeom prst="straightConnector1">
            <a:avLst/>
          </a:prstGeom>
          <a:ln w="28575">
            <a:solidFill>
              <a:srgbClr val="000000"/>
            </a:solidFill>
            <a:miter/>
          </a:ln>
        </xdr:spPr>
      </xdr:cxnSp>
      <xdr:cxnSp>
        <xdr:nvCxnSpPr>
          <xdr:cNvPr id="1375" name="Straight Connector 402"/>
          <xdr:cNvCxnSpPr/>
        </xdr:nvCxnSpPr>
        <xdr:spPr>
          <a:xfrm>
            <a:off x="264240" y="5022360"/>
            <a:ext cx="567000" cy="360"/>
          </a:xfrm>
          <a:prstGeom prst="straightConnector1">
            <a:avLst/>
          </a:prstGeom>
          <a:ln w="28575">
            <a:solidFill>
              <a:srgbClr val="000000"/>
            </a:solidFill>
            <a:miter/>
          </a:ln>
        </xdr:spPr>
      </xdr:cxnSp>
      <xdr:sp>
        <xdr:nvSpPr>
          <xdr:cNvPr id="1376" name="Rectangle 403" hidden="1"/>
          <xdr:cNvSpPr/>
        </xdr:nvSpPr>
        <xdr:spPr>
          <a:xfrm>
            <a:off x="29268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77" name="Plus Sign 153" hidden="1"/>
          <xdr:cNvSpPr/>
        </xdr:nvSpPr>
        <xdr:spPr>
          <a:xfrm>
            <a:off x="4147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78" name="Minus Sign 154" hidden="1"/>
          <xdr:cNvSpPr/>
        </xdr:nvSpPr>
        <xdr:spPr>
          <a:xfrm>
            <a:off x="40212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34</xdr:row>
      <xdr:rowOff>0</xdr:rowOff>
    </xdr:from>
    <xdr:to>
      <xdr:col>0</xdr:col>
      <xdr:colOff>830880</xdr:colOff>
      <xdr:row>37</xdr:row>
      <xdr:rowOff>114480</xdr:rowOff>
    </xdr:to>
    <xdr:grpSp>
      <xdr:nvGrpSpPr>
        <xdr:cNvPr id="1379" name="AddRemoveBTN_EducWorkQ11_1"/>
        <xdr:cNvGrpSpPr/>
      </xdr:nvGrpSpPr>
      <xdr:grpSpPr>
        <a:xfrm>
          <a:off x="247320" y="4791240"/>
          <a:ext cx="583560" cy="676440"/>
          <a:chOff x="247320" y="4791240"/>
          <a:chExt cx="583560" cy="676440"/>
        </a:xfrm>
      </xdr:grpSpPr>
      <xdr:sp>
        <xdr:nvSpPr>
          <xdr:cNvPr id="1380" name="Rounded Rectangle 19" hidden="1"/>
          <xdr:cNvSpPr/>
        </xdr:nvSpPr>
        <xdr:spPr>
          <a:xfrm>
            <a:off x="254520" y="4803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81" name="Straight Connector 408"/>
          <xdr:cNvCxnSpPr/>
        </xdr:nvCxnSpPr>
        <xdr:spPr>
          <a:xfrm>
            <a:off x="247320" y="5249160"/>
            <a:ext cx="574560" cy="2880"/>
          </a:xfrm>
          <a:prstGeom prst="straightConnector1">
            <a:avLst/>
          </a:prstGeom>
          <a:ln w="28575">
            <a:solidFill>
              <a:srgbClr val="000000"/>
            </a:solidFill>
            <a:miter/>
          </a:ln>
        </xdr:spPr>
      </xdr:cxnSp>
      <xdr:cxnSp>
        <xdr:nvCxnSpPr>
          <xdr:cNvPr id="1382" name="Straight Connector 409"/>
          <xdr:cNvCxnSpPr/>
        </xdr:nvCxnSpPr>
        <xdr:spPr>
          <a:xfrm>
            <a:off x="264240" y="5022360"/>
            <a:ext cx="567000" cy="360"/>
          </a:xfrm>
          <a:prstGeom prst="straightConnector1">
            <a:avLst/>
          </a:prstGeom>
          <a:ln w="28575">
            <a:solidFill>
              <a:srgbClr val="000000"/>
            </a:solidFill>
            <a:miter/>
          </a:ln>
        </xdr:spPr>
      </xdr:cxnSp>
      <xdr:sp>
        <xdr:nvSpPr>
          <xdr:cNvPr id="1383" name="Rectangle 410" hidden="1"/>
          <xdr:cNvSpPr/>
        </xdr:nvSpPr>
        <xdr:spPr>
          <a:xfrm>
            <a:off x="292680" y="4791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84" name="Plus Sign 153" hidden="1"/>
          <xdr:cNvSpPr/>
        </xdr:nvSpPr>
        <xdr:spPr>
          <a:xfrm>
            <a:off x="414720" y="5032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85" name="Minus Sign 154" hidden="1"/>
          <xdr:cNvSpPr/>
        </xdr:nvSpPr>
        <xdr:spPr>
          <a:xfrm>
            <a:off x="402120" y="5229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oneCell">
    <xdr:from>
      <xdr:col>0</xdr:col>
      <xdr:colOff>228600</xdr:colOff>
      <xdr:row>1</xdr:row>
      <xdr:rowOff>66600</xdr:rowOff>
    </xdr:from>
    <xdr:to>
      <xdr:col>5</xdr:col>
      <xdr:colOff>985680</xdr:colOff>
      <xdr:row>4</xdr:row>
      <xdr:rowOff>37080</xdr:rowOff>
    </xdr:to>
    <xdr:pic>
      <xdr:nvPicPr>
        <xdr:cNvPr id="1386" name="Picture 103" descr=""/>
        <xdr:cNvPicPr/>
      </xdr:nvPicPr>
      <xdr:blipFill>
        <a:blip r:embed="rId10"/>
        <a:stretch/>
      </xdr:blipFill>
      <xdr:spPr>
        <a:xfrm>
          <a:off x="228600" y="285840"/>
          <a:ext cx="2166840" cy="627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253800</xdr:colOff>
      <xdr:row>5</xdr:row>
      <xdr:rowOff>0</xdr:rowOff>
    </xdr:from>
    <xdr:to>
      <xdr:col>0</xdr:col>
      <xdr:colOff>837360</xdr:colOff>
      <xdr:row>8</xdr:row>
      <xdr:rowOff>58320</xdr:rowOff>
    </xdr:to>
    <xdr:grpSp>
      <xdr:nvGrpSpPr>
        <xdr:cNvPr id="1387" name="AddRemoveBTN_PersonalInfoQ2_1"/>
        <xdr:cNvGrpSpPr/>
      </xdr:nvGrpSpPr>
      <xdr:grpSpPr>
        <a:xfrm>
          <a:off x="253800" y="1095480"/>
          <a:ext cx="583560" cy="715320"/>
          <a:chOff x="253800" y="1095480"/>
          <a:chExt cx="583560" cy="715320"/>
        </a:xfrm>
      </xdr:grpSpPr>
      <xdr:sp>
        <xdr:nvSpPr>
          <xdr:cNvPr id="1388" name="Rounded Rectangle 19" hidden="1"/>
          <xdr:cNvSpPr/>
        </xdr:nvSpPr>
        <xdr:spPr>
          <a:xfrm>
            <a:off x="260640" y="1108440"/>
            <a:ext cx="571680" cy="6656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89" name="Straight Connector 33"/>
          <xdr:cNvCxnSpPr/>
        </xdr:nvCxnSpPr>
        <xdr:spPr>
          <a:xfrm>
            <a:off x="253800" y="1580040"/>
            <a:ext cx="574560" cy="2880"/>
          </a:xfrm>
          <a:prstGeom prst="straightConnector1">
            <a:avLst/>
          </a:prstGeom>
          <a:ln w="28575">
            <a:solidFill>
              <a:srgbClr val="000000"/>
            </a:solidFill>
            <a:miter/>
          </a:ln>
        </xdr:spPr>
      </xdr:cxnSp>
      <xdr:cxnSp>
        <xdr:nvCxnSpPr>
          <xdr:cNvPr id="1390" name="Straight Connector 34"/>
          <xdr:cNvCxnSpPr/>
        </xdr:nvCxnSpPr>
        <xdr:spPr>
          <a:xfrm>
            <a:off x="270360" y="1339920"/>
            <a:ext cx="567360" cy="360"/>
          </a:xfrm>
          <a:prstGeom prst="straightConnector1">
            <a:avLst/>
          </a:prstGeom>
          <a:ln w="28575">
            <a:solidFill>
              <a:srgbClr val="000000"/>
            </a:solidFill>
            <a:miter/>
          </a:ln>
        </xdr:spPr>
      </xdr:cxnSp>
      <xdr:sp>
        <xdr:nvSpPr>
          <xdr:cNvPr id="1391" name="Rectangle 35" hidden="1"/>
          <xdr:cNvSpPr/>
        </xdr:nvSpPr>
        <xdr:spPr>
          <a:xfrm>
            <a:off x="298800" y="1095480"/>
            <a:ext cx="510120" cy="2509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92" name="Plus Sign 153" hidden="1"/>
          <xdr:cNvSpPr/>
        </xdr:nvSpPr>
        <xdr:spPr>
          <a:xfrm>
            <a:off x="420840" y="1350360"/>
            <a:ext cx="273960" cy="211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393" name="Minus Sign 154" hidden="1"/>
          <xdr:cNvSpPr/>
        </xdr:nvSpPr>
        <xdr:spPr>
          <a:xfrm>
            <a:off x="408240" y="1558440"/>
            <a:ext cx="304560" cy="252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54360</xdr:rowOff>
    </xdr:to>
    <xdr:grpSp>
      <xdr:nvGrpSpPr>
        <xdr:cNvPr id="1394" name="AddRemoveBTN_PersonalInfoQ9_1"/>
        <xdr:cNvGrpSpPr/>
      </xdr:nvGrpSpPr>
      <xdr:grpSpPr>
        <a:xfrm>
          <a:off x="253800" y="1095480"/>
          <a:ext cx="583560" cy="711360"/>
          <a:chOff x="253800" y="1095480"/>
          <a:chExt cx="583560" cy="711360"/>
        </a:xfrm>
      </xdr:grpSpPr>
      <xdr:sp>
        <xdr:nvSpPr>
          <xdr:cNvPr id="1395" name="Rounded Rectangle 19" hidden="1"/>
          <xdr:cNvSpPr/>
        </xdr:nvSpPr>
        <xdr:spPr>
          <a:xfrm>
            <a:off x="260640" y="1108440"/>
            <a:ext cx="571680" cy="66240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396" name="Straight Connector 40"/>
          <xdr:cNvCxnSpPr/>
        </xdr:nvCxnSpPr>
        <xdr:spPr>
          <a:xfrm>
            <a:off x="253800" y="1577520"/>
            <a:ext cx="574560" cy="2880"/>
          </a:xfrm>
          <a:prstGeom prst="straightConnector1">
            <a:avLst/>
          </a:prstGeom>
          <a:ln w="28575">
            <a:solidFill>
              <a:srgbClr val="000000"/>
            </a:solidFill>
            <a:miter/>
          </a:ln>
        </xdr:spPr>
      </xdr:cxnSp>
      <xdr:cxnSp>
        <xdr:nvCxnSpPr>
          <xdr:cNvPr id="1397" name="Straight Connector 41"/>
          <xdr:cNvCxnSpPr/>
        </xdr:nvCxnSpPr>
        <xdr:spPr>
          <a:xfrm>
            <a:off x="270360" y="1338840"/>
            <a:ext cx="567360" cy="360"/>
          </a:xfrm>
          <a:prstGeom prst="straightConnector1">
            <a:avLst/>
          </a:prstGeom>
          <a:ln w="28575">
            <a:solidFill>
              <a:srgbClr val="000000"/>
            </a:solidFill>
            <a:miter/>
          </a:ln>
        </xdr:spPr>
      </xdr:cxnSp>
      <xdr:sp>
        <xdr:nvSpPr>
          <xdr:cNvPr id="1398" name="Rectangle 42" hidden="1"/>
          <xdr:cNvSpPr/>
        </xdr:nvSpPr>
        <xdr:spPr>
          <a:xfrm>
            <a:off x="298800" y="1095480"/>
            <a:ext cx="51012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399" name="Plus Sign 160" hidden="1"/>
          <xdr:cNvSpPr/>
        </xdr:nvSpPr>
        <xdr:spPr>
          <a:xfrm>
            <a:off x="420840" y="1349280"/>
            <a:ext cx="273960" cy="210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00" name="Minus Sign 161" hidden="1"/>
          <xdr:cNvSpPr/>
        </xdr:nvSpPr>
        <xdr:spPr>
          <a:xfrm>
            <a:off x="408240" y="1555920"/>
            <a:ext cx="30456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56160</xdr:rowOff>
    </xdr:to>
    <xdr:grpSp>
      <xdr:nvGrpSpPr>
        <xdr:cNvPr id="1401" name="AddRemoveBTN_PersonalInfoQ11_1"/>
        <xdr:cNvGrpSpPr/>
      </xdr:nvGrpSpPr>
      <xdr:grpSpPr>
        <a:xfrm>
          <a:off x="253800" y="1095480"/>
          <a:ext cx="583560" cy="713160"/>
          <a:chOff x="253800" y="1095480"/>
          <a:chExt cx="583560" cy="713160"/>
        </a:xfrm>
      </xdr:grpSpPr>
      <xdr:sp>
        <xdr:nvSpPr>
          <xdr:cNvPr id="1402" name="Rounded Rectangle 19" hidden="1"/>
          <xdr:cNvSpPr/>
        </xdr:nvSpPr>
        <xdr:spPr>
          <a:xfrm>
            <a:off x="260640" y="1108440"/>
            <a:ext cx="571680" cy="6634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03" name="Straight Connector 47"/>
          <xdr:cNvCxnSpPr/>
        </xdr:nvCxnSpPr>
        <xdr:spPr>
          <a:xfrm>
            <a:off x="253800" y="1578240"/>
            <a:ext cx="574560" cy="3240"/>
          </a:xfrm>
          <a:prstGeom prst="straightConnector1">
            <a:avLst/>
          </a:prstGeom>
          <a:ln w="28575">
            <a:solidFill>
              <a:srgbClr val="000000"/>
            </a:solidFill>
            <a:miter/>
          </a:ln>
        </xdr:spPr>
      </xdr:cxnSp>
      <xdr:cxnSp>
        <xdr:nvCxnSpPr>
          <xdr:cNvPr id="1404" name="Straight Connector 48"/>
          <xdr:cNvCxnSpPr/>
        </xdr:nvCxnSpPr>
        <xdr:spPr>
          <a:xfrm>
            <a:off x="270360" y="1339200"/>
            <a:ext cx="567360" cy="360"/>
          </a:xfrm>
          <a:prstGeom prst="straightConnector1">
            <a:avLst/>
          </a:prstGeom>
          <a:ln w="28575">
            <a:solidFill>
              <a:srgbClr val="000000"/>
            </a:solidFill>
            <a:miter/>
          </a:ln>
        </xdr:spPr>
      </xdr:cxnSp>
      <xdr:sp>
        <xdr:nvSpPr>
          <xdr:cNvPr id="1405" name="Rectangle 49" hidden="1"/>
          <xdr:cNvSpPr/>
        </xdr:nvSpPr>
        <xdr:spPr>
          <a:xfrm>
            <a:off x="298800" y="1095480"/>
            <a:ext cx="510120" cy="2498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406" name="Plus Sign 167" hidden="1"/>
          <xdr:cNvSpPr/>
        </xdr:nvSpPr>
        <xdr:spPr>
          <a:xfrm>
            <a:off x="420840" y="1349640"/>
            <a:ext cx="273960" cy="21096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07" name="Minus Sign 168" hidden="1"/>
          <xdr:cNvSpPr/>
        </xdr:nvSpPr>
        <xdr:spPr>
          <a:xfrm>
            <a:off x="408240" y="1557000"/>
            <a:ext cx="304560" cy="2516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36720</xdr:rowOff>
    </xdr:to>
    <xdr:grpSp>
      <xdr:nvGrpSpPr>
        <xdr:cNvPr id="1408" name="AddRemoveBTN_PersonalInfoQ12_1"/>
        <xdr:cNvGrpSpPr/>
      </xdr:nvGrpSpPr>
      <xdr:grpSpPr>
        <a:xfrm>
          <a:off x="253800" y="1095480"/>
          <a:ext cx="583560" cy="693720"/>
          <a:chOff x="253800" y="1095480"/>
          <a:chExt cx="583560" cy="693720"/>
        </a:xfrm>
      </xdr:grpSpPr>
      <xdr:sp>
        <xdr:nvSpPr>
          <xdr:cNvPr id="1409" name="Rounded Rectangle 19" hidden="1"/>
          <xdr:cNvSpPr/>
        </xdr:nvSpPr>
        <xdr:spPr>
          <a:xfrm>
            <a:off x="260640" y="1108080"/>
            <a:ext cx="571680" cy="6454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10" name="Straight Connector 54"/>
          <xdr:cNvCxnSpPr/>
        </xdr:nvCxnSpPr>
        <xdr:spPr>
          <a:xfrm>
            <a:off x="253800" y="1565280"/>
            <a:ext cx="574560" cy="2880"/>
          </a:xfrm>
          <a:prstGeom prst="straightConnector1">
            <a:avLst/>
          </a:prstGeom>
          <a:ln w="28575">
            <a:solidFill>
              <a:srgbClr val="000000"/>
            </a:solidFill>
            <a:miter/>
          </a:ln>
        </xdr:spPr>
      </xdr:cxnSp>
      <xdr:cxnSp>
        <xdr:nvCxnSpPr>
          <xdr:cNvPr id="1411" name="Straight Connector 55"/>
          <xdr:cNvCxnSpPr/>
        </xdr:nvCxnSpPr>
        <xdr:spPr>
          <a:xfrm>
            <a:off x="270360" y="1332720"/>
            <a:ext cx="567360" cy="360"/>
          </a:xfrm>
          <a:prstGeom prst="straightConnector1">
            <a:avLst/>
          </a:prstGeom>
          <a:ln w="28575">
            <a:solidFill>
              <a:srgbClr val="000000"/>
            </a:solidFill>
            <a:miter/>
          </a:ln>
        </xdr:spPr>
      </xdr:cxnSp>
      <xdr:sp>
        <xdr:nvSpPr>
          <xdr:cNvPr id="1412" name="Rectangle 56" hidden="1"/>
          <xdr:cNvSpPr/>
        </xdr:nvSpPr>
        <xdr:spPr>
          <a:xfrm>
            <a:off x="298800" y="1095480"/>
            <a:ext cx="510120" cy="243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13" name="Plus Sign 174" hidden="1"/>
          <xdr:cNvSpPr/>
        </xdr:nvSpPr>
        <xdr:spPr>
          <a:xfrm>
            <a:off x="420840" y="1342800"/>
            <a:ext cx="273960" cy="205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14" name="Minus Sign 175" hidden="1"/>
          <xdr:cNvSpPr/>
        </xdr:nvSpPr>
        <xdr:spPr>
          <a:xfrm>
            <a:off x="408240" y="1544400"/>
            <a:ext cx="304560" cy="244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836640</xdr:colOff>
      <xdr:row>8</xdr:row>
      <xdr:rowOff>54000</xdr:rowOff>
    </xdr:to>
    <xdr:grpSp>
      <xdr:nvGrpSpPr>
        <xdr:cNvPr id="1415" name="AddRemoveBTN_PersonalInfoQ13_1"/>
        <xdr:cNvGrpSpPr/>
      </xdr:nvGrpSpPr>
      <xdr:grpSpPr>
        <a:xfrm>
          <a:off x="253800" y="1095480"/>
          <a:ext cx="582840" cy="711000"/>
          <a:chOff x="253800" y="1095480"/>
          <a:chExt cx="582840" cy="711000"/>
        </a:xfrm>
      </xdr:grpSpPr>
      <xdr:sp>
        <xdr:nvSpPr>
          <xdr:cNvPr id="1416" name="Rounded Rectangle 19" hidden="1"/>
          <xdr:cNvSpPr/>
        </xdr:nvSpPr>
        <xdr:spPr>
          <a:xfrm>
            <a:off x="260640" y="1108440"/>
            <a:ext cx="570960" cy="6616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17" name="Straight Connector 61"/>
          <xdr:cNvCxnSpPr/>
        </xdr:nvCxnSpPr>
        <xdr:spPr>
          <a:xfrm>
            <a:off x="253800" y="1577160"/>
            <a:ext cx="573840" cy="2880"/>
          </a:xfrm>
          <a:prstGeom prst="straightConnector1">
            <a:avLst/>
          </a:prstGeom>
          <a:ln w="28575">
            <a:solidFill>
              <a:srgbClr val="000000"/>
            </a:solidFill>
            <a:miter/>
          </a:ln>
        </xdr:spPr>
      </xdr:cxnSp>
      <xdr:cxnSp>
        <xdr:nvCxnSpPr>
          <xdr:cNvPr id="1418" name="Straight Connector 62"/>
          <xdr:cNvCxnSpPr/>
        </xdr:nvCxnSpPr>
        <xdr:spPr>
          <a:xfrm>
            <a:off x="270360" y="1338480"/>
            <a:ext cx="566640" cy="360"/>
          </a:xfrm>
          <a:prstGeom prst="straightConnector1">
            <a:avLst/>
          </a:prstGeom>
          <a:ln w="28575">
            <a:solidFill>
              <a:srgbClr val="000000"/>
            </a:solidFill>
            <a:miter/>
          </a:ln>
        </xdr:spPr>
      </xdr:cxnSp>
      <xdr:sp>
        <xdr:nvSpPr>
          <xdr:cNvPr id="1419" name="Rectangle 63" hidden="1"/>
          <xdr:cNvSpPr/>
        </xdr:nvSpPr>
        <xdr:spPr>
          <a:xfrm>
            <a:off x="298800" y="1095480"/>
            <a:ext cx="509760" cy="249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20" name="Plus Sign 181" hidden="1"/>
          <xdr:cNvSpPr/>
        </xdr:nvSpPr>
        <xdr:spPr>
          <a:xfrm>
            <a:off x="420840" y="1348920"/>
            <a:ext cx="27360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21" name="Minus Sign 182" hidden="1"/>
          <xdr:cNvSpPr/>
        </xdr:nvSpPr>
        <xdr:spPr>
          <a:xfrm>
            <a:off x="408240" y="1555560"/>
            <a:ext cx="304200" cy="250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254520</xdr:colOff>
      <xdr:row>5</xdr:row>
      <xdr:rowOff>0</xdr:rowOff>
    </xdr:from>
    <xdr:to>
      <xdr:col>0</xdr:col>
      <xdr:colOff>838080</xdr:colOff>
      <xdr:row>8</xdr:row>
      <xdr:rowOff>53280</xdr:rowOff>
    </xdr:to>
    <xdr:grpSp>
      <xdr:nvGrpSpPr>
        <xdr:cNvPr id="1422" name="AddRemoveBTN_PersonalInfoQ13_2"/>
        <xdr:cNvGrpSpPr/>
      </xdr:nvGrpSpPr>
      <xdr:grpSpPr>
        <a:xfrm>
          <a:off x="254520" y="1095480"/>
          <a:ext cx="583560" cy="710280"/>
          <a:chOff x="254520" y="1095480"/>
          <a:chExt cx="583560" cy="710280"/>
        </a:xfrm>
      </xdr:grpSpPr>
      <xdr:sp>
        <xdr:nvSpPr>
          <xdr:cNvPr id="1423" name="Rounded Rectangle 19" hidden="1"/>
          <xdr:cNvSpPr/>
        </xdr:nvSpPr>
        <xdr:spPr>
          <a:xfrm>
            <a:off x="261360" y="1108440"/>
            <a:ext cx="571680" cy="6613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24" name="Straight Connector 68"/>
          <xdr:cNvCxnSpPr/>
        </xdr:nvCxnSpPr>
        <xdr:spPr>
          <a:xfrm>
            <a:off x="254520" y="1576800"/>
            <a:ext cx="574560" cy="2880"/>
          </a:xfrm>
          <a:prstGeom prst="straightConnector1">
            <a:avLst/>
          </a:prstGeom>
          <a:ln w="28575">
            <a:solidFill>
              <a:srgbClr val="000000"/>
            </a:solidFill>
            <a:miter/>
          </a:ln>
        </xdr:spPr>
      </xdr:cxnSp>
      <xdr:cxnSp>
        <xdr:nvCxnSpPr>
          <xdr:cNvPr id="1425" name="Straight Connector 69"/>
          <xdr:cNvCxnSpPr/>
        </xdr:nvCxnSpPr>
        <xdr:spPr>
          <a:xfrm>
            <a:off x="271080" y="1338480"/>
            <a:ext cx="567360" cy="360"/>
          </a:xfrm>
          <a:prstGeom prst="straightConnector1">
            <a:avLst/>
          </a:prstGeom>
          <a:ln w="28575">
            <a:solidFill>
              <a:srgbClr val="000000"/>
            </a:solidFill>
            <a:miter/>
          </a:ln>
        </xdr:spPr>
      </xdr:cxnSp>
      <xdr:sp>
        <xdr:nvSpPr>
          <xdr:cNvPr id="1426" name="Rectangle 70" hidden="1"/>
          <xdr:cNvSpPr/>
        </xdr:nvSpPr>
        <xdr:spPr>
          <a:xfrm>
            <a:off x="299520" y="1095480"/>
            <a:ext cx="510120" cy="2491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427" name="Plus Sign 188" hidden="1"/>
          <xdr:cNvSpPr/>
        </xdr:nvSpPr>
        <xdr:spPr>
          <a:xfrm>
            <a:off x="421560" y="1348920"/>
            <a:ext cx="273960" cy="2102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28" name="Minus Sign 189" hidden="1"/>
          <xdr:cNvSpPr/>
        </xdr:nvSpPr>
        <xdr:spPr>
          <a:xfrm>
            <a:off x="408960" y="1555200"/>
            <a:ext cx="304560" cy="2505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22320</xdr:rowOff>
    </xdr:to>
    <xdr:grpSp>
      <xdr:nvGrpSpPr>
        <xdr:cNvPr id="1429" name="AddRemoveBTN_PersonalInfoQ14_1"/>
        <xdr:cNvGrpSpPr/>
      </xdr:nvGrpSpPr>
      <xdr:grpSpPr>
        <a:xfrm>
          <a:off x="253800" y="1095480"/>
          <a:ext cx="583560" cy="679320"/>
          <a:chOff x="253800" y="1095480"/>
          <a:chExt cx="583560" cy="679320"/>
        </a:xfrm>
      </xdr:grpSpPr>
      <xdr:sp>
        <xdr:nvSpPr>
          <xdr:cNvPr id="1430" name="Rounded Rectangle 19" hidden="1"/>
          <xdr:cNvSpPr/>
        </xdr:nvSpPr>
        <xdr:spPr>
          <a:xfrm>
            <a:off x="260640" y="1108080"/>
            <a:ext cx="571680" cy="6321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31" name="Straight Connector 75"/>
          <xdr:cNvCxnSpPr/>
        </xdr:nvCxnSpPr>
        <xdr:spPr>
          <a:xfrm>
            <a:off x="253800" y="1555560"/>
            <a:ext cx="574560" cy="2880"/>
          </a:xfrm>
          <a:prstGeom prst="straightConnector1">
            <a:avLst/>
          </a:prstGeom>
          <a:ln w="28575">
            <a:solidFill>
              <a:srgbClr val="000000"/>
            </a:solidFill>
            <a:miter/>
          </a:ln>
        </xdr:spPr>
      </xdr:cxnSp>
      <xdr:cxnSp>
        <xdr:nvCxnSpPr>
          <xdr:cNvPr id="1432" name="Straight Connector 76"/>
          <xdr:cNvCxnSpPr/>
        </xdr:nvCxnSpPr>
        <xdr:spPr>
          <a:xfrm>
            <a:off x="270360" y="1327680"/>
            <a:ext cx="567360" cy="360"/>
          </a:xfrm>
          <a:prstGeom prst="straightConnector1">
            <a:avLst/>
          </a:prstGeom>
          <a:ln w="28575">
            <a:solidFill>
              <a:srgbClr val="000000"/>
            </a:solidFill>
            <a:miter/>
          </a:ln>
        </xdr:spPr>
      </xdr:cxnSp>
      <xdr:sp>
        <xdr:nvSpPr>
          <xdr:cNvPr id="1433" name="Rectangle 77" hidden="1"/>
          <xdr:cNvSpPr/>
        </xdr:nvSpPr>
        <xdr:spPr>
          <a:xfrm>
            <a:off x="298800" y="1095480"/>
            <a:ext cx="510120" cy="2383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34" name="Plus Sign 195" hidden="1"/>
          <xdr:cNvSpPr/>
        </xdr:nvSpPr>
        <xdr:spPr>
          <a:xfrm>
            <a:off x="420840" y="1337760"/>
            <a:ext cx="273960" cy="2008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35" name="Minus Sign 196" hidden="1"/>
          <xdr:cNvSpPr/>
        </xdr:nvSpPr>
        <xdr:spPr>
          <a:xfrm>
            <a:off x="408240" y="1535040"/>
            <a:ext cx="304560" cy="2397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57960</xdr:rowOff>
    </xdr:to>
    <xdr:grpSp>
      <xdr:nvGrpSpPr>
        <xdr:cNvPr id="1436" name="AddRemoveBTN_PersonalInfoQ15_1"/>
        <xdr:cNvGrpSpPr/>
      </xdr:nvGrpSpPr>
      <xdr:grpSpPr>
        <a:xfrm>
          <a:off x="253800" y="1095480"/>
          <a:ext cx="583560" cy="714960"/>
          <a:chOff x="253800" y="1095480"/>
          <a:chExt cx="583560" cy="714960"/>
        </a:xfrm>
      </xdr:grpSpPr>
      <xdr:sp>
        <xdr:nvSpPr>
          <xdr:cNvPr id="1437" name="Rounded Rectangle 19" hidden="1"/>
          <xdr:cNvSpPr/>
        </xdr:nvSpPr>
        <xdr:spPr>
          <a:xfrm>
            <a:off x="260640" y="1108440"/>
            <a:ext cx="571680" cy="665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38" name="Straight Connector 82"/>
          <xdr:cNvCxnSpPr/>
        </xdr:nvCxnSpPr>
        <xdr:spPr>
          <a:xfrm>
            <a:off x="253800" y="1579680"/>
            <a:ext cx="574560" cy="2880"/>
          </a:xfrm>
          <a:prstGeom prst="straightConnector1">
            <a:avLst/>
          </a:prstGeom>
          <a:ln w="28575">
            <a:solidFill>
              <a:srgbClr val="000000"/>
            </a:solidFill>
            <a:miter/>
          </a:ln>
        </xdr:spPr>
      </xdr:cxnSp>
      <xdr:cxnSp>
        <xdr:nvCxnSpPr>
          <xdr:cNvPr id="1439" name="Straight Connector 83"/>
          <xdr:cNvCxnSpPr/>
        </xdr:nvCxnSpPr>
        <xdr:spPr>
          <a:xfrm>
            <a:off x="270360" y="1339920"/>
            <a:ext cx="567360" cy="360"/>
          </a:xfrm>
          <a:prstGeom prst="straightConnector1">
            <a:avLst/>
          </a:prstGeom>
          <a:ln w="28575">
            <a:solidFill>
              <a:srgbClr val="000000"/>
            </a:solidFill>
            <a:miter/>
          </a:ln>
        </xdr:spPr>
      </xdr:cxnSp>
      <xdr:sp>
        <xdr:nvSpPr>
          <xdr:cNvPr id="1440" name="Rectangle 84" hidden="1"/>
          <xdr:cNvSpPr/>
        </xdr:nvSpPr>
        <xdr:spPr>
          <a:xfrm>
            <a:off x="298800" y="1095480"/>
            <a:ext cx="510120" cy="2505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41" name="Plus Sign 202" hidden="1"/>
          <xdr:cNvSpPr/>
        </xdr:nvSpPr>
        <xdr:spPr>
          <a:xfrm>
            <a:off x="420840" y="1350360"/>
            <a:ext cx="273960" cy="2113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42" name="Minus Sign 203" hidden="1"/>
          <xdr:cNvSpPr/>
        </xdr:nvSpPr>
        <xdr:spPr>
          <a:xfrm>
            <a:off x="408240" y="1558080"/>
            <a:ext cx="304560" cy="252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17640</xdr:rowOff>
    </xdr:to>
    <xdr:grpSp>
      <xdr:nvGrpSpPr>
        <xdr:cNvPr id="1443" name="AddRemoveBTN_PersonalInfoQ18_1"/>
        <xdr:cNvGrpSpPr/>
      </xdr:nvGrpSpPr>
      <xdr:grpSpPr>
        <a:xfrm>
          <a:off x="253800" y="1095480"/>
          <a:ext cx="583560" cy="674640"/>
          <a:chOff x="253800" y="1095480"/>
          <a:chExt cx="583560" cy="674640"/>
        </a:xfrm>
      </xdr:grpSpPr>
      <xdr:sp>
        <xdr:nvSpPr>
          <xdr:cNvPr id="1444" name="Rounded Rectangle 19" hidden="1"/>
          <xdr:cNvSpPr/>
        </xdr:nvSpPr>
        <xdr:spPr>
          <a:xfrm>
            <a:off x="260640" y="1107720"/>
            <a:ext cx="571680" cy="62784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45" name="Straight Connector 89"/>
          <xdr:cNvCxnSpPr/>
        </xdr:nvCxnSpPr>
        <xdr:spPr>
          <a:xfrm>
            <a:off x="253800" y="1552320"/>
            <a:ext cx="574560" cy="2880"/>
          </a:xfrm>
          <a:prstGeom prst="straightConnector1">
            <a:avLst/>
          </a:prstGeom>
          <a:ln w="28575">
            <a:solidFill>
              <a:srgbClr val="000000"/>
            </a:solidFill>
            <a:miter/>
          </a:ln>
        </xdr:spPr>
      </xdr:cxnSp>
      <xdr:cxnSp>
        <xdr:nvCxnSpPr>
          <xdr:cNvPr id="1446" name="Straight Connector 90"/>
          <xdr:cNvCxnSpPr/>
        </xdr:nvCxnSpPr>
        <xdr:spPr>
          <a:xfrm>
            <a:off x="270360" y="1326240"/>
            <a:ext cx="567360" cy="360"/>
          </a:xfrm>
          <a:prstGeom prst="straightConnector1">
            <a:avLst/>
          </a:prstGeom>
          <a:ln w="28575">
            <a:solidFill>
              <a:srgbClr val="000000"/>
            </a:solidFill>
            <a:miter/>
          </a:ln>
        </xdr:spPr>
      </xdr:cxnSp>
      <xdr:sp>
        <xdr:nvSpPr>
          <xdr:cNvPr id="1447" name="Rectangle 91" hidden="1"/>
          <xdr:cNvSpPr/>
        </xdr:nvSpPr>
        <xdr:spPr>
          <a:xfrm>
            <a:off x="298800" y="1095480"/>
            <a:ext cx="510120" cy="23652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48" name="Plus Sign 230" hidden="1"/>
          <xdr:cNvSpPr/>
        </xdr:nvSpPr>
        <xdr:spPr>
          <a:xfrm>
            <a:off x="420840" y="1335960"/>
            <a:ext cx="273960" cy="1994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49" name="Minus Sign 231" hidden="1"/>
          <xdr:cNvSpPr/>
        </xdr:nvSpPr>
        <xdr:spPr>
          <a:xfrm>
            <a:off x="408240" y="1532160"/>
            <a:ext cx="304560" cy="2379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55080</xdr:rowOff>
    </xdr:to>
    <xdr:grpSp>
      <xdr:nvGrpSpPr>
        <xdr:cNvPr id="1450" name="AddRemoveBTN_PersonalInfoQ19_1"/>
        <xdr:cNvGrpSpPr/>
      </xdr:nvGrpSpPr>
      <xdr:grpSpPr>
        <a:xfrm>
          <a:off x="253800" y="1095480"/>
          <a:ext cx="583560" cy="712080"/>
          <a:chOff x="253800" y="1095480"/>
          <a:chExt cx="583560" cy="712080"/>
        </a:xfrm>
      </xdr:grpSpPr>
      <xdr:sp>
        <xdr:nvSpPr>
          <xdr:cNvPr id="1451" name="Rounded Rectangle 19" hidden="1"/>
          <xdr:cNvSpPr/>
        </xdr:nvSpPr>
        <xdr:spPr>
          <a:xfrm>
            <a:off x="260640" y="1108440"/>
            <a:ext cx="571680" cy="662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52" name="Straight Connector 96"/>
          <xdr:cNvCxnSpPr/>
        </xdr:nvCxnSpPr>
        <xdr:spPr>
          <a:xfrm>
            <a:off x="253800" y="1577880"/>
            <a:ext cx="574560" cy="2880"/>
          </a:xfrm>
          <a:prstGeom prst="straightConnector1">
            <a:avLst/>
          </a:prstGeom>
          <a:ln w="28575">
            <a:solidFill>
              <a:srgbClr val="000000"/>
            </a:solidFill>
            <a:miter/>
          </a:ln>
        </xdr:spPr>
      </xdr:cxnSp>
      <xdr:cxnSp>
        <xdr:nvCxnSpPr>
          <xdr:cNvPr id="1453" name="Straight Connector 97"/>
          <xdr:cNvCxnSpPr/>
        </xdr:nvCxnSpPr>
        <xdr:spPr>
          <a:xfrm>
            <a:off x="270360" y="1338840"/>
            <a:ext cx="567360" cy="360"/>
          </a:xfrm>
          <a:prstGeom prst="straightConnector1">
            <a:avLst/>
          </a:prstGeom>
          <a:ln w="28575">
            <a:solidFill>
              <a:srgbClr val="000000"/>
            </a:solidFill>
            <a:miter/>
          </a:ln>
        </xdr:spPr>
      </xdr:cxnSp>
      <xdr:sp>
        <xdr:nvSpPr>
          <xdr:cNvPr id="1454" name="Rectangle 98" hidden="1"/>
          <xdr:cNvSpPr/>
        </xdr:nvSpPr>
        <xdr:spPr>
          <a:xfrm>
            <a:off x="298800" y="1095480"/>
            <a:ext cx="510120" cy="2498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55" name="Plus Sign 237" hidden="1"/>
          <xdr:cNvSpPr/>
        </xdr:nvSpPr>
        <xdr:spPr>
          <a:xfrm>
            <a:off x="420840" y="1349280"/>
            <a:ext cx="273960" cy="210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56" name="Minus Sign 238" hidden="1"/>
          <xdr:cNvSpPr/>
        </xdr:nvSpPr>
        <xdr:spPr>
          <a:xfrm>
            <a:off x="408240" y="1556280"/>
            <a:ext cx="304560" cy="251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55080</xdr:rowOff>
    </xdr:to>
    <xdr:grpSp>
      <xdr:nvGrpSpPr>
        <xdr:cNvPr id="1457" name="AddRemoveBTN_PersonalInfoQ20_1"/>
        <xdr:cNvGrpSpPr/>
      </xdr:nvGrpSpPr>
      <xdr:grpSpPr>
        <a:xfrm>
          <a:off x="253800" y="1095480"/>
          <a:ext cx="583560" cy="712080"/>
          <a:chOff x="253800" y="1095480"/>
          <a:chExt cx="583560" cy="712080"/>
        </a:xfrm>
      </xdr:grpSpPr>
      <xdr:sp>
        <xdr:nvSpPr>
          <xdr:cNvPr id="1458" name="Rounded Rectangle 19" hidden="1"/>
          <xdr:cNvSpPr/>
        </xdr:nvSpPr>
        <xdr:spPr>
          <a:xfrm>
            <a:off x="260640" y="1108440"/>
            <a:ext cx="571680" cy="6627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59" name="Straight Connector 103"/>
          <xdr:cNvCxnSpPr/>
        </xdr:nvCxnSpPr>
        <xdr:spPr>
          <a:xfrm>
            <a:off x="253800" y="1577880"/>
            <a:ext cx="574560" cy="2880"/>
          </a:xfrm>
          <a:prstGeom prst="straightConnector1">
            <a:avLst/>
          </a:prstGeom>
          <a:ln w="28575">
            <a:solidFill>
              <a:srgbClr val="000000"/>
            </a:solidFill>
            <a:miter/>
          </a:ln>
        </xdr:spPr>
      </xdr:cxnSp>
      <xdr:cxnSp>
        <xdr:nvCxnSpPr>
          <xdr:cNvPr id="1460" name="Straight Connector 104"/>
          <xdr:cNvCxnSpPr/>
        </xdr:nvCxnSpPr>
        <xdr:spPr>
          <a:xfrm>
            <a:off x="270360" y="1338840"/>
            <a:ext cx="567360" cy="360"/>
          </a:xfrm>
          <a:prstGeom prst="straightConnector1">
            <a:avLst/>
          </a:prstGeom>
          <a:ln w="28575">
            <a:solidFill>
              <a:srgbClr val="000000"/>
            </a:solidFill>
            <a:miter/>
          </a:ln>
        </xdr:spPr>
      </xdr:cxnSp>
      <xdr:sp>
        <xdr:nvSpPr>
          <xdr:cNvPr id="1461" name="Rectangle 105" hidden="1"/>
          <xdr:cNvSpPr/>
        </xdr:nvSpPr>
        <xdr:spPr>
          <a:xfrm>
            <a:off x="298800" y="1095480"/>
            <a:ext cx="510120" cy="2498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62" name="Plus Sign 244" hidden="1"/>
          <xdr:cNvSpPr/>
        </xdr:nvSpPr>
        <xdr:spPr>
          <a:xfrm>
            <a:off x="420840" y="1349280"/>
            <a:ext cx="273960" cy="2106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63" name="Minus Sign 245" hidden="1"/>
          <xdr:cNvSpPr/>
        </xdr:nvSpPr>
        <xdr:spPr>
          <a:xfrm>
            <a:off x="408240" y="1556280"/>
            <a:ext cx="304560" cy="2512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837360</xdr:colOff>
      <xdr:row>8</xdr:row>
      <xdr:rowOff>57960</xdr:rowOff>
    </xdr:to>
    <xdr:grpSp>
      <xdr:nvGrpSpPr>
        <xdr:cNvPr id="1464" name="AddRemoveBTN_PersonalInfoQ21_1"/>
        <xdr:cNvGrpSpPr/>
      </xdr:nvGrpSpPr>
      <xdr:grpSpPr>
        <a:xfrm>
          <a:off x="253800" y="1095480"/>
          <a:ext cx="583560" cy="714960"/>
          <a:chOff x="253800" y="1095480"/>
          <a:chExt cx="583560" cy="714960"/>
        </a:xfrm>
      </xdr:grpSpPr>
      <xdr:sp>
        <xdr:nvSpPr>
          <xdr:cNvPr id="1465" name="Rounded Rectangle 19" hidden="1"/>
          <xdr:cNvSpPr/>
        </xdr:nvSpPr>
        <xdr:spPr>
          <a:xfrm>
            <a:off x="260640" y="1108440"/>
            <a:ext cx="571680" cy="665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66" name="Straight Connector 110"/>
          <xdr:cNvCxnSpPr/>
        </xdr:nvCxnSpPr>
        <xdr:spPr>
          <a:xfrm>
            <a:off x="253800" y="1579680"/>
            <a:ext cx="574560" cy="2880"/>
          </a:xfrm>
          <a:prstGeom prst="straightConnector1">
            <a:avLst/>
          </a:prstGeom>
          <a:ln w="28575">
            <a:solidFill>
              <a:srgbClr val="000000"/>
            </a:solidFill>
            <a:miter/>
          </a:ln>
        </xdr:spPr>
      </xdr:cxnSp>
      <xdr:cxnSp>
        <xdr:nvCxnSpPr>
          <xdr:cNvPr id="1467" name="Straight Connector 111"/>
          <xdr:cNvCxnSpPr/>
        </xdr:nvCxnSpPr>
        <xdr:spPr>
          <a:xfrm>
            <a:off x="270360" y="1339920"/>
            <a:ext cx="567360" cy="360"/>
          </a:xfrm>
          <a:prstGeom prst="straightConnector1">
            <a:avLst/>
          </a:prstGeom>
          <a:ln w="28575">
            <a:solidFill>
              <a:srgbClr val="000000"/>
            </a:solidFill>
            <a:miter/>
          </a:ln>
        </xdr:spPr>
      </xdr:cxnSp>
      <xdr:sp>
        <xdr:nvSpPr>
          <xdr:cNvPr id="1468" name="Rectangle 112" hidden="1"/>
          <xdr:cNvSpPr/>
        </xdr:nvSpPr>
        <xdr:spPr>
          <a:xfrm>
            <a:off x="298800" y="1095480"/>
            <a:ext cx="510120" cy="2505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69" name="Plus Sign 251" hidden="1"/>
          <xdr:cNvSpPr/>
        </xdr:nvSpPr>
        <xdr:spPr>
          <a:xfrm>
            <a:off x="420840" y="1350360"/>
            <a:ext cx="273960" cy="21132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70" name="Minus Sign 252" hidden="1"/>
          <xdr:cNvSpPr/>
        </xdr:nvSpPr>
        <xdr:spPr>
          <a:xfrm>
            <a:off x="408240" y="1558080"/>
            <a:ext cx="304560" cy="25236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253800</xdr:colOff>
      <xdr:row>5</xdr:row>
      <xdr:rowOff>0</xdr:rowOff>
    </xdr:from>
    <xdr:to>
      <xdr:col>0</xdr:col>
      <xdr:colOff>836640</xdr:colOff>
      <xdr:row>8</xdr:row>
      <xdr:rowOff>60120</xdr:rowOff>
    </xdr:to>
    <xdr:grpSp>
      <xdr:nvGrpSpPr>
        <xdr:cNvPr id="1471" name="AddRemoveBTN_PersonalInfoQ22_1"/>
        <xdr:cNvGrpSpPr/>
      </xdr:nvGrpSpPr>
      <xdr:grpSpPr>
        <a:xfrm>
          <a:off x="253800" y="1095480"/>
          <a:ext cx="582840" cy="717120"/>
          <a:chOff x="253800" y="1095480"/>
          <a:chExt cx="582840" cy="717120"/>
        </a:xfrm>
      </xdr:grpSpPr>
      <xdr:sp>
        <xdr:nvSpPr>
          <xdr:cNvPr id="1472" name="Rounded Rectangle 19" hidden="1"/>
          <xdr:cNvSpPr/>
        </xdr:nvSpPr>
        <xdr:spPr>
          <a:xfrm>
            <a:off x="260640" y="1108800"/>
            <a:ext cx="570960" cy="6670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73" name="Straight Connector 117"/>
          <xdr:cNvCxnSpPr/>
        </xdr:nvCxnSpPr>
        <xdr:spPr>
          <a:xfrm>
            <a:off x="253800" y="1581120"/>
            <a:ext cx="573840" cy="2880"/>
          </a:xfrm>
          <a:prstGeom prst="straightConnector1">
            <a:avLst/>
          </a:prstGeom>
          <a:ln w="28575">
            <a:solidFill>
              <a:srgbClr val="000000"/>
            </a:solidFill>
            <a:miter/>
          </a:ln>
        </xdr:spPr>
      </xdr:cxnSp>
      <xdr:cxnSp>
        <xdr:nvCxnSpPr>
          <xdr:cNvPr id="1474" name="Straight Connector 118"/>
          <xdr:cNvCxnSpPr/>
        </xdr:nvCxnSpPr>
        <xdr:spPr>
          <a:xfrm>
            <a:off x="270360" y="1340640"/>
            <a:ext cx="566640" cy="360"/>
          </a:xfrm>
          <a:prstGeom prst="straightConnector1">
            <a:avLst/>
          </a:prstGeom>
          <a:ln w="28575">
            <a:solidFill>
              <a:srgbClr val="000000"/>
            </a:solidFill>
            <a:miter/>
          </a:ln>
        </xdr:spPr>
      </xdr:cxnSp>
      <xdr:sp>
        <xdr:nvSpPr>
          <xdr:cNvPr id="1475" name="Rectangle 119" hidden="1"/>
          <xdr:cNvSpPr/>
        </xdr:nvSpPr>
        <xdr:spPr>
          <a:xfrm>
            <a:off x="298800" y="1095480"/>
            <a:ext cx="509760" cy="2512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76" name="Plus Sign 258" hidden="1"/>
          <xdr:cNvSpPr/>
        </xdr:nvSpPr>
        <xdr:spPr>
          <a:xfrm>
            <a:off x="420840" y="1351080"/>
            <a:ext cx="273600" cy="21204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77" name="Minus Sign 259" hidden="1"/>
          <xdr:cNvSpPr/>
        </xdr:nvSpPr>
        <xdr:spPr>
          <a:xfrm>
            <a:off x="408240" y="1559520"/>
            <a:ext cx="304200" cy="2530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6</xdr:col>
      <xdr:colOff>592920</xdr:colOff>
      <xdr:row>1</xdr:row>
      <xdr:rowOff>172080</xdr:rowOff>
    </xdr:from>
    <xdr:to>
      <xdr:col>9</xdr:col>
      <xdr:colOff>1182240</xdr:colOff>
      <xdr:row>3</xdr:row>
      <xdr:rowOff>59400</xdr:rowOff>
    </xdr:to>
    <xdr:grpSp>
      <xdr:nvGrpSpPr>
        <xdr:cNvPr id="1478" name="NaviCollapsed"/>
        <xdr:cNvGrpSpPr/>
      </xdr:nvGrpSpPr>
      <xdr:grpSpPr>
        <a:xfrm>
          <a:off x="5064480" y="391320"/>
          <a:ext cx="6016680" cy="325440"/>
          <a:chOff x="5064480" y="391320"/>
          <a:chExt cx="6016680" cy="325440"/>
        </a:xfrm>
      </xdr:grpSpPr>
      <xdr:sp>
        <xdr:nvSpPr>
          <xdr:cNvPr id="1479" name="Rectangle: Rounded Corners 289" hidden="1"/>
          <xdr:cNvSpPr/>
        </xdr:nvSpPr>
        <xdr:spPr>
          <a:xfrm>
            <a:off x="5064480" y="391320"/>
            <a:ext cx="70524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1480" name="Rectangle: Rounded Corners 290" hidden="1"/>
          <xdr:cNvSpPr/>
        </xdr:nvSpPr>
        <xdr:spPr>
          <a:xfrm>
            <a:off x="5819040" y="391320"/>
            <a:ext cx="70524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1481" name="Rectangle: Rounded Corners 291" hidden="1"/>
          <xdr:cNvSpPr/>
        </xdr:nvSpPr>
        <xdr:spPr>
          <a:xfrm>
            <a:off x="6573600" y="391320"/>
            <a:ext cx="70524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1482" name="Rectangle: Rounded Corners 292" hidden="1"/>
          <xdr:cNvSpPr/>
        </xdr:nvSpPr>
        <xdr:spPr>
          <a:xfrm>
            <a:off x="7328160" y="391320"/>
            <a:ext cx="70524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1483" name="Rectangle: Rounded Corners 293" hidden="1"/>
          <xdr:cNvSpPr/>
        </xdr:nvSpPr>
        <xdr:spPr>
          <a:xfrm>
            <a:off x="8082720" y="391320"/>
            <a:ext cx="70524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1484" name="Rectangle: Rounded Corners 294" hidden="1"/>
          <xdr:cNvSpPr/>
        </xdr:nvSpPr>
        <xdr:spPr>
          <a:xfrm>
            <a:off x="8837280" y="391320"/>
            <a:ext cx="705240" cy="32544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1485" name="Rectangle: Rounded Corners 295" hidden="1"/>
          <xdr:cNvSpPr/>
        </xdr:nvSpPr>
        <xdr:spPr>
          <a:xfrm>
            <a:off x="10032840" y="391320"/>
            <a:ext cx="1048320" cy="32544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10</xdr:col>
      <xdr:colOff>1467720</xdr:colOff>
      <xdr:row>1</xdr:row>
      <xdr:rowOff>91440</xdr:rowOff>
    </xdr:from>
    <xdr:to>
      <xdr:col>12</xdr:col>
      <xdr:colOff>325080</xdr:colOff>
      <xdr:row>4</xdr:row>
      <xdr:rowOff>14760</xdr:rowOff>
    </xdr:to>
    <xdr:sp>
      <xdr:nvSpPr>
        <xdr:cNvPr id="1486" name="Rectangle: Rounded Corners 296"/>
        <xdr:cNvSpPr/>
      </xdr:nvSpPr>
      <xdr:spPr>
        <a:xfrm>
          <a:off x="13176000" y="310680"/>
          <a:ext cx="1277280" cy="5803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Ընդլայնել/</a:t>
          </a:r>
          <a:endParaRPr b="0" lang="en-US" sz="1100" spc="-1" strike="noStrike">
            <a:latin typeface="Times New Roman"/>
          </a:endParaRPr>
        </a:p>
        <a:p>
          <a:pPr algn="ctr">
            <a:lnSpc>
              <a:spcPct val="100000"/>
            </a:lnSpc>
          </a:pPr>
          <a:r>
            <a:rPr b="1" i="1" lang="hy-AM" sz="1100" spc="-1" strike="noStrike">
              <a:solidFill>
                <a:schemeClr val="dk1"/>
              </a:solidFill>
              <a:latin typeface="Calibri"/>
            </a:rPr>
            <a:t>Փակել</a:t>
          </a:r>
          <a:r>
            <a:rPr b="1" i="1" lang="en-US" sz="1100" spc="-1" strike="noStrike">
              <a:solidFill>
                <a:schemeClr val="dk1"/>
              </a:solidFill>
              <a:latin typeface="Calibri"/>
            </a:rPr>
            <a:t> </a:t>
          </a:r>
          <a:r>
            <a:rPr b="1" i="1" lang="hy-AM" sz="1100" spc="-1" strike="noStrike">
              <a:solidFill>
                <a:schemeClr val="dk1"/>
              </a:solidFill>
              <a:latin typeface="Calibri"/>
            </a:rPr>
            <a:t>մենյուն</a:t>
          </a:r>
          <a:endParaRPr b="0" lang="en-US" sz="1100" spc="-1" strike="noStrike">
            <a:latin typeface="Times New Roman"/>
          </a:endParaRPr>
        </a:p>
      </xdr:txBody>
    </xdr:sp>
    <xdr:clientData/>
  </xdr:twoCellAnchor>
  <xdr:twoCellAnchor editAs="absolute">
    <xdr:from>
      <xdr:col>10</xdr:col>
      <xdr:colOff>860400</xdr:colOff>
      <xdr:row>1</xdr:row>
      <xdr:rowOff>38160</xdr:rowOff>
    </xdr:from>
    <xdr:to>
      <xdr:col>10</xdr:col>
      <xdr:colOff>1389240</xdr:colOff>
      <xdr:row>3</xdr:row>
      <xdr:rowOff>190080</xdr:rowOff>
    </xdr:to>
    <xdr:pic>
      <xdr:nvPicPr>
        <xdr:cNvPr id="1487" name="Picture 132" descr=""/>
        <xdr:cNvPicPr/>
      </xdr:nvPicPr>
      <xdr:blipFill>
        <a:blip r:embed="rId1"/>
        <a:stretch/>
      </xdr:blipFill>
      <xdr:spPr>
        <a:xfrm>
          <a:off x="12568680" y="257400"/>
          <a:ext cx="528840" cy="590040"/>
        </a:xfrm>
        <a:prstGeom prst="rect">
          <a:avLst/>
        </a:prstGeom>
        <a:ln w="0">
          <a:noFill/>
        </a:ln>
      </xdr:spPr>
    </xdr:pic>
    <xdr:clientData/>
  </xdr:twoCellAnchor>
  <xdr:twoCellAnchor editAs="absolute">
    <xdr:from>
      <xdr:col>0</xdr:col>
      <xdr:colOff>251280</xdr:colOff>
      <xdr:row>32</xdr:row>
      <xdr:rowOff>0</xdr:rowOff>
    </xdr:from>
    <xdr:to>
      <xdr:col>0</xdr:col>
      <xdr:colOff>818280</xdr:colOff>
      <xdr:row>48</xdr:row>
      <xdr:rowOff>228600</xdr:rowOff>
    </xdr:to>
    <xdr:grpSp>
      <xdr:nvGrpSpPr>
        <xdr:cNvPr id="1488" name="AddRemoveBTN_ChargesQ1_1"/>
        <xdr:cNvGrpSpPr/>
      </xdr:nvGrpSpPr>
      <xdr:grpSpPr>
        <a:xfrm>
          <a:off x="251280" y="3895560"/>
          <a:ext cx="567000" cy="685800"/>
          <a:chOff x="251280" y="3895560"/>
          <a:chExt cx="567000" cy="685800"/>
        </a:xfrm>
      </xdr:grpSpPr>
      <xdr:sp>
        <xdr:nvSpPr>
          <xdr:cNvPr id="1489" name="Rounded Rectangle 19" hidden="1"/>
          <xdr:cNvSpPr/>
        </xdr:nvSpPr>
        <xdr:spPr>
          <a:xfrm>
            <a:off x="258120" y="3908160"/>
            <a:ext cx="5554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90" name="Straight Connector 135"/>
          <xdr:cNvCxnSpPr/>
        </xdr:nvCxnSpPr>
        <xdr:spPr>
          <a:xfrm>
            <a:off x="251280" y="4359960"/>
            <a:ext cx="558360" cy="2880"/>
          </a:xfrm>
          <a:prstGeom prst="straightConnector1">
            <a:avLst/>
          </a:prstGeom>
          <a:ln w="28575">
            <a:solidFill>
              <a:srgbClr val="000000"/>
            </a:solidFill>
            <a:miter/>
          </a:ln>
        </xdr:spPr>
      </xdr:cxnSp>
      <xdr:cxnSp>
        <xdr:nvCxnSpPr>
          <xdr:cNvPr id="1491" name="Straight Connector 136"/>
          <xdr:cNvCxnSpPr/>
        </xdr:nvCxnSpPr>
        <xdr:spPr>
          <a:xfrm>
            <a:off x="267480" y="4129920"/>
            <a:ext cx="551160" cy="360"/>
          </a:xfrm>
          <a:prstGeom prst="straightConnector1">
            <a:avLst/>
          </a:prstGeom>
          <a:ln w="28575">
            <a:solidFill>
              <a:srgbClr val="000000"/>
            </a:solidFill>
            <a:miter/>
          </a:ln>
        </xdr:spPr>
      </xdr:cxnSp>
      <xdr:sp>
        <xdr:nvSpPr>
          <xdr:cNvPr id="1492" name="Rectangle 137" hidden="1"/>
          <xdr:cNvSpPr/>
        </xdr:nvSpPr>
        <xdr:spPr>
          <a:xfrm>
            <a:off x="295200" y="3895560"/>
            <a:ext cx="4957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493" name="Plus Sign 153" hidden="1"/>
          <xdr:cNvSpPr/>
        </xdr:nvSpPr>
        <xdr:spPr>
          <a:xfrm>
            <a:off x="413640" y="4140000"/>
            <a:ext cx="2660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494" name="Minus Sign 154" hidden="1"/>
          <xdr:cNvSpPr/>
        </xdr:nvSpPr>
        <xdr:spPr>
          <a:xfrm>
            <a:off x="401760" y="4339440"/>
            <a:ext cx="2959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818280</xdr:colOff>
      <xdr:row>48</xdr:row>
      <xdr:rowOff>228600</xdr:rowOff>
    </xdr:to>
    <xdr:grpSp>
      <xdr:nvGrpSpPr>
        <xdr:cNvPr id="1495" name="AddRemoveBTN_EducWorkQ4_1"/>
        <xdr:cNvGrpSpPr/>
      </xdr:nvGrpSpPr>
      <xdr:grpSpPr>
        <a:xfrm>
          <a:off x="251280" y="3895560"/>
          <a:ext cx="567000" cy="685800"/>
          <a:chOff x="251280" y="3895560"/>
          <a:chExt cx="567000" cy="685800"/>
        </a:xfrm>
      </xdr:grpSpPr>
      <xdr:sp>
        <xdr:nvSpPr>
          <xdr:cNvPr id="1496" name="Rounded Rectangle 19" hidden="1"/>
          <xdr:cNvSpPr/>
        </xdr:nvSpPr>
        <xdr:spPr>
          <a:xfrm>
            <a:off x="258120" y="3908160"/>
            <a:ext cx="5554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497" name="Straight Connector 142"/>
          <xdr:cNvCxnSpPr/>
        </xdr:nvCxnSpPr>
        <xdr:spPr>
          <a:xfrm>
            <a:off x="251280" y="4359960"/>
            <a:ext cx="558360" cy="2880"/>
          </a:xfrm>
          <a:prstGeom prst="straightConnector1">
            <a:avLst/>
          </a:prstGeom>
          <a:ln w="28575">
            <a:solidFill>
              <a:srgbClr val="000000"/>
            </a:solidFill>
            <a:miter/>
          </a:ln>
        </xdr:spPr>
      </xdr:cxnSp>
      <xdr:cxnSp>
        <xdr:nvCxnSpPr>
          <xdr:cNvPr id="1498" name="Straight Connector 143"/>
          <xdr:cNvCxnSpPr/>
        </xdr:nvCxnSpPr>
        <xdr:spPr>
          <a:xfrm>
            <a:off x="267480" y="4129920"/>
            <a:ext cx="551160" cy="360"/>
          </a:xfrm>
          <a:prstGeom prst="straightConnector1">
            <a:avLst/>
          </a:prstGeom>
          <a:ln w="28575">
            <a:solidFill>
              <a:srgbClr val="000000"/>
            </a:solidFill>
            <a:miter/>
          </a:ln>
        </xdr:spPr>
      </xdr:cxnSp>
      <xdr:sp>
        <xdr:nvSpPr>
          <xdr:cNvPr id="1499" name="Rectangle 144" hidden="1"/>
          <xdr:cNvSpPr/>
        </xdr:nvSpPr>
        <xdr:spPr>
          <a:xfrm>
            <a:off x="295200" y="3895560"/>
            <a:ext cx="4957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00" name="Plus Sign 153" hidden="1"/>
          <xdr:cNvSpPr/>
        </xdr:nvSpPr>
        <xdr:spPr>
          <a:xfrm>
            <a:off x="413640" y="4140000"/>
            <a:ext cx="2660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01" name="Minus Sign 154" hidden="1"/>
          <xdr:cNvSpPr/>
        </xdr:nvSpPr>
        <xdr:spPr>
          <a:xfrm>
            <a:off x="401760" y="4339440"/>
            <a:ext cx="2959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818280</xdr:colOff>
      <xdr:row>48</xdr:row>
      <xdr:rowOff>228600</xdr:rowOff>
    </xdr:to>
    <xdr:grpSp>
      <xdr:nvGrpSpPr>
        <xdr:cNvPr id="1502" name="AddRemoveBTN_EducWorkQ5_1"/>
        <xdr:cNvGrpSpPr/>
      </xdr:nvGrpSpPr>
      <xdr:grpSpPr>
        <a:xfrm>
          <a:off x="251280" y="3895560"/>
          <a:ext cx="567000" cy="685800"/>
          <a:chOff x="251280" y="3895560"/>
          <a:chExt cx="567000" cy="685800"/>
        </a:xfrm>
      </xdr:grpSpPr>
      <xdr:sp>
        <xdr:nvSpPr>
          <xdr:cNvPr id="1503" name="Rounded Rectangle 19" hidden="1"/>
          <xdr:cNvSpPr/>
        </xdr:nvSpPr>
        <xdr:spPr>
          <a:xfrm>
            <a:off x="258120" y="3908160"/>
            <a:ext cx="5554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04" name="Straight Connector 149"/>
          <xdr:cNvCxnSpPr/>
        </xdr:nvCxnSpPr>
        <xdr:spPr>
          <a:xfrm>
            <a:off x="251280" y="4359960"/>
            <a:ext cx="558360" cy="2880"/>
          </a:xfrm>
          <a:prstGeom prst="straightConnector1">
            <a:avLst/>
          </a:prstGeom>
          <a:ln w="28575">
            <a:solidFill>
              <a:srgbClr val="000000"/>
            </a:solidFill>
            <a:miter/>
          </a:ln>
        </xdr:spPr>
      </xdr:cxnSp>
      <xdr:cxnSp>
        <xdr:nvCxnSpPr>
          <xdr:cNvPr id="1505" name="Straight Connector 150"/>
          <xdr:cNvCxnSpPr/>
        </xdr:nvCxnSpPr>
        <xdr:spPr>
          <a:xfrm>
            <a:off x="267480" y="4129920"/>
            <a:ext cx="551160" cy="360"/>
          </a:xfrm>
          <a:prstGeom prst="straightConnector1">
            <a:avLst/>
          </a:prstGeom>
          <a:ln w="28575">
            <a:solidFill>
              <a:srgbClr val="000000"/>
            </a:solidFill>
            <a:miter/>
          </a:ln>
        </xdr:spPr>
      </xdr:cxnSp>
      <xdr:sp>
        <xdr:nvSpPr>
          <xdr:cNvPr id="1506" name="Rectangle 151" hidden="1"/>
          <xdr:cNvSpPr/>
        </xdr:nvSpPr>
        <xdr:spPr>
          <a:xfrm>
            <a:off x="295200" y="3895560"/>
            <a:ext cx="49572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07" name="Plus Sign 153" hidden="1"/>
          <xdr:cNvSpPr/>
        </xdr:nvSpPr>
        <xdr:spPr>
          <a:xfrm>
            <a:off x="413640" y="4140000"/>
            <a:ext cx="2660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08" name="Minus Sign 154" hidden="1"/>
          <xdr:cNvSpPr/>
        </xdr:nvSpPr>
        <xdr:spPr>
          <a:xfrm>
            <a:off x="401760" y="4339440"/>
            <a:ext cx="2959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818280</xdr:colOff>
      <xdr:row>48</xdr:row>
      <xdr:rowOff>228600</xdr:rowOff>
    </xdr:to>
    <xdr:grpSp>
      <xdr:nvGrpSpPr>
        <xdr:cNvPr id="1509" name="AddRemoveBTN_EducWorkQ6_1"/>
        <xdr:cNvGrpSpPr/>
      </xdr:nvGrpSpPr>
      <xdr:grpSpPr>
        <a:xfrm>
          <a:off x="247320" y="3895560"/>
          <a:ext cx="570960" cy="685800"/>
          <a:chOff x="247320" y="3895560"/>
          <a:chExt cx="570960" cy="685800"/>
        </a:xfrm>
      </xdr:grpSpPr>
      <xdr:sp>
        <xdr:nvSpPr>
          <xdr:cNvPr id="1510" name="Rounded Rectangle 19" hidden="1"/>
          <xdr:cNvSpPr/>
        </xdr:nvSpPr>
        <xdr:spPr>
          <a:xfrm>
            <a:off x="254520" y="3908160"/>
            <a:ext cx="5590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11" name="Straight Connector 156"/>
          <xdr:cNvCxnSpPr/>
        </xdr:nvCxnSpPr>
        <xdr:spPr>
          <a:xfrm>
            <a:off x="247320" y="4359960"/>
            <a:ext cx="562320" cy="2880"/>
          </a:xfrm>
          <a:prstGeom prst="straightConnector1">
            <a:avLst/>
          </a:prstGeom>
          <a:ln w="28575">
            <a:solidFill>
              <a:srgbClr val="000000"/>
            </a:solidFill>
            <a:miter/>
          </a:ln>
        </xdr:spPr>
      </xdr:cxnSp>
      <xdr:cxnSp>
        <xdr:nvCxnSpPr>
          <xdr:cNvPr id="1512" name="Straight Connector 157"/>
          <xdr:cNvCxnSpPr/>
        </xdr:nvCxnSpPr>
        <xdr:spPr>
          <a:xfrm>
            <a:off x="263880" y="4129920"/>
            <a:ext cx="554760" cy="360"/>
          </a:xfrm>
          <a:prstGeom prst="straightConnector1">
            <a:avLst/>
          </a:prstGeom>
          <a:ln w="28575">
            <a:solidFill>
              <a:srgbClr val="000000"/>
            </a:solidFill>
            <a:miter/>
          </a:ln>
        </xdr:spPr>
      </xdr:cxnSp>
      <xdr:sp>
        <xdr:nvSpPr>
          <xdr:cNvPr id="1513" name="Rectangle 158" hidden="1"/>
          <xdr:cNvSpPr/>
        </xdr:nvSpPr>
        <xdr:spPr>
          <a:xfrm>
            <a:off x="291600" y="389556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14" name="Plus Sign 153" hidden="1"/>
          <xdr:cNvSpPr/>
        </xdr:nvSpPr>
        <xdr:spPr>
          <a:xfrm>
            <a:off x="411120" y="414000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15" name="Minus Sign 154" hidden="1"/>
          <xdr:cNvSpPr/>
        </xdr:nvSpPr>
        <xdr:spPr>
          <a:xfrm>
            <a:off x="398880" y="433944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818280</xdr:colOff>
      <xdr:row>48</xdr:row>
      <xdr:rowOff>228600</xdr:rowOff>
    </xdr:to>
    <xdr:grpSp>
      <xdr:nvGrpSpPr>
        <xdr:cNvPr id="1516" name="AddRemoveBTN_EducWorkQ7_1"/>
        <xdr:cNvGrpSpPr/>
      </xdr:nvGrpSpPr>
      <xdr:grpSpPr>
        <a:xfrm>
          <a:off x="247320" y="3895560"/>
          <a:ext cx="570960" cy="685800"/>
          <a:chOff x="247320" y="3895560"/>
          <a:chExt cx="570960" cy="685800"/>
        </a:xfrm>
      </xdr:grpSpPr>
      <xdr:sp>
        <xdr:nvSpPr>
          <xdr:cNvPr id="1517" name="Rounded Rectangle 19" hidden="1"/>
          <xdr:cNvSpPr/>
        </xdr:nvSpPr>
        <xdr:spPr>
          <a:xfrm>
            <a:off x="254520" y="3908160"/>
            <a:ext cx="5590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18" name="Straight Connector 163"/>
          <xdr:cNvCxnSpPr/>
        </xdr:nvCxnSpPr>
        <xdr:spPr>
          <a:xfrm>
            <a:off x="247320" y="4359960"/>
            <a:ext cx="562320" cy="2880"/>
          </a:xfrm>
          <a:prstGeom prst="straightConnector1">
            <a:avLst/>
          </a:prstGeom>
          <a:ln w="28575">
            <a:solidFill>
              <a:srgbClr val="000000"/>
            </a:solidFill>
            <a:miter/>
          </a:ln>
        </xdr:spPr>
      </xdr:cxnSp>
      <xdr:cxnSp>
        <xdr:nvCxnSpPr>
          <xdr:cNvPr id="1519" name="Straight Connector 164"/>
          <xdr:cNvCxnSpPr/>
        </xdr:nvCxnSpPr>
        <xdr:spPr>
          <a:xfrm>
            <a:off x="263880" y="4129920"/>
            <a:ext cx="554760" cy="360"/>
          </a:xfrm>
          <a:prstGeom prst="straightConnector1">
            <a:avLst/>
          </a:prstGeom>
          <a:ln w="28575">
            <a:solidFill>
              <a:srgbClr val="000000"/>
            </a:solidFill>
            <a:miter/>
          </a:ln>
        </xdr:spPr>
      </xdr:cxnSp>
      <xdr:sp>
        <xdr:nvSpPr>
          <xdr:cNvPr id="1520" name="Rectangle 165" hidden="1"/>
          <xdr:cNvSpPr/>
        </xdr:nvSpPr>
        <xdr:spPr>
          <a:xfrm>
            <a:off x="291600" y="389556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21" name="Plus Sign 153" hidden="1"/>
          <xdr:cNvSpPr/>
        </xdr:nvSpPr>
        <xdr:spPr>
          <a:xfrm>
            <a:off x="411120" y="414000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22" name="Minus Sign 154" hidden="1"/>
          <xdr:cNvSpPr/>
        </xdr:nvSpPr>
        <xdr:spPr>
          <a:xfrm>
            <a:off x="398880" y="433944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818280</xdr:colOff>
      <xdr:row>48</xdr:row>
      <xdr:rowOff>228600</xdr:rowOff>
    </xdr:to>
    <xdr:grpSp>
      <xdr:nvGrpSpPr>
        <xdr:cNvPr id="1523" name="AddRemoveBTN_EducWorkQ10_1"/>
        <xdr:cNvGrpSpPr/>
      </xdr:nvGrpSpPr>
      <xdr:grpSpPr>
        <a:xfrm>
          <a:off x="247320" y="3895560"/>
          <a:ext cx="570960" cy="685800"/>
          <a:chOff x="247320" y="3895560"/>
          <a:chExt cx="570960" cy="685800"/>
        </a:xfrm>
      </xdr:grpSpPr>
      <xdr:sp>
        <xdr:nvSpPr>
          <xdr:cNvPr id="1524" name="Rounded Rectangle 19" hidden="1"/>
          <xdr:cNvSpPr/>
        </xdr:nvSpPr>
        <xdr:spPr>
          <a:xfrm>
            <a:off x="254520" y="3908160"/>
            <a:ext cx="5590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25" name="Straight Connector 170"/>
          <xdr:cNvCxnSpPr/>
        </xdr:nvCxnSpPr>
        <xdr:spPr>
          <a:xfrm>
            <a:off x="247320" y="4359960"/>
            <a:ext cx="562320" cy="2880"/>
          </a:xfrm>
          <a:prstGeom prst="straightConnector1">
            <a:avLst/>
          </a:prstGeom>
          <a:ln w="28575">
            <a:solidFill>
              <a:srgbClr val="000000"/>
            </a:solidFill>
            <a:miter/>
          </a:ln>
        </xdr:spPr>
      </xdr:cxnSp>
      <xdr:cxnSp>
        <xdr:nvCxnSpPr>
          <xdr:cNvPr id="1526" name="Straight Connector 171"/>
          <xdr:cNvCxnSpPr/>
        </xdr:nvCxnSpPr>
        <xdr:spPr>
          <a:xfrm>
            <a:off x="263880" y="4129920"/>
            <a:ext cx="554760" cy="360"/>
          </a:xfrm>
          <a:prstGeom prst="straightConnector1">
            <a:avLst/>
          </a:prstGeom>
          <a:ln w="28575">
            <a:solidFill>
              <a:srgbClr val="000000"/>
            </a:solidFill>
            <a:miter/>
          </a:ln>
        </xdr:spPr>
      </xdr:cxnSp>
      <xdr:sp>
        <xdr:nvSpPr>
          <xdr:cNvPr id="1527" name="Rectangle 172" hidden="1"/>
          <xdr:cNvSpPr/>
        </xdr:nvSpPr>
        <xdr:spPr>
          <a:xfrm>
            <a:off x="291600" y="389556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28" name="Plus Sign 153" hidden="1"/>
          <xdr:cNvSpPr/>
        </xdr:nvSpPr>
        <xdr:spPr>
          <a:xfrm>
            <a:off x="411120" y="414000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29" name="Minus Sign 154" hidden="1"/>
          <xdr:cNvSpPr/>
        </xdr:nvSpPr>
        <xdr:spPr>
          <a:xfrm>
            <a:off x="398880" y="433944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818280</xdr:colOff>
      <xdr:row>48</xdr:row>
      <xdr:rowOff>228600</xdr:rowOff>
    </xdr:to>
    <xdr:grpSp>
      <xdr:nvGrpSpPr>
        <xdr:cNvPr id="1530" name="AddRemoveBTN_EducWorkQ11_1"/>
        <xdr:cNvGrpSpPr/>
      </xdr:nvGrpSpPr>
      <xdr:grpSpPr>
        <a:xfrm>
          <a:off x="247320" y="3895560"/>
          <a:ext cx="570960" cy="685800"/>
          <a:chOff x="247320" y="3895560"/>
          <a:chExt cx="570960" cy="685800"/>
        </a:xfrm>
      </xdr:grpSpPr>
      <xdr:sp>
        <xdr:nvSpPr>
          <xdr:cNvPr id="1531" name="Rounded Rectangle 19" hidden="1"/>
          <xdr:cNvSpPr/>
        </xdr:nvSpPr>
        <xdr:spPr>
          <a:xfrm>
            <a:off x="254520" y="3908160"/>
            <a:ext cx="5590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32" name="Straight Connector 177"/>
          <xdr:cNvCxnSpPr/>
        </xdr:nvCxnSpPr>
        <xdr:spPr>
          <a:xfrm>
            <a:off x="247320" y="4359960"/>
            <a:ext cx="562320" cy="2880"/>
          </a:xfrm>
          <a:prstGeom prst="straightConnector1">
            <a:avLst/>
          </a:prstGeom>
          <a:ln w="28575">
            <a:solidFill>
              <a:srgbClr val="000000"/>
            </a:solidFill>
            <a:miter/>
          </a:ln>
        </xdr:spPr>
      </xdr:cxnSp>
      <xdr:cxnSp>
        <xdr:nvCxnSpPr>
          <xdr:cNvPr id="1533" name="Straight Connector 178"/>
          <xdr:cNvCxnSpPr/>
        </xdr:nvCxnSpPr>
        <xdr:spPr>
          <a:xfrm>
            <a:off x="263880" y="4129920"/>
            <a:ext cx="554760" cy="360"/>
          </a:xfrm>
          <a:prstGeom prst="straightConnector1">
            <a:avLst/>
          </a:prstGeom>
          <a:ln w="28575">
            <a:solidFill>
              <a:srgbClr val="000000"/>
            </a:solidFill>
            <a:miter/>
          </a:ln>
        </xdr:spPr>
      </xdr:cxnSp>
      <xdr:sp>
        <xdr:nvSpPr>
          <xdr:cNvPr id="1534" name="Rectangle 179" hidden="1"/>
          <xdr:cNvSpPr/>
        </xdr:nvSpPr>
        <xdr:spPr>
          <a:xfrm>
            <a:off x="291600" y="389556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35" name="Plus Sign 153" hidden="1"/>
          <xdr:cNvSpPr/>
        </xdr:nvSpPr>
        <xdr:spPr>
          <a:xfrm>
            <a:off x="411120" y="414000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36" name="Minus Sign 154" hidden="1"/>
          <xdr:cNvSpPr/>
        </xdr:nvSpPr>
        <xdr:spPr>
          <a:xfrm>
            <a:off x="398880" y="433944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834840</xdr:colOff>
      <xdr:row>48</xdr:row>
      <xdr:rowOff>219240</xdr:rowOff>
    </xdr:to>
    <xdr:grpSp>
      <xdr:nvGrpSpPr>
        <xdr:cNvPr id="1537" name="AddRemoveBTN_EducWorkQ4_1"/>
        <xdr:cNvGrpSpPr/>
      </xdr:nvGrpSpPr>
      <xdr:grpSpPr>
        <a:xfrm>
          <a:off x="251280" y="3895560"/>
          <a:ext cx="583560" cy="676440"/>
          <a:chOff x="251280" y="3895560"/>
          <a:chExt cx="583560" cy="676440"/>
        </a:xfrm>
      </xdr:grpSpPr>
      <xdr:sp>
        <xdr:nvSpPr>
          <xdr:cNvPr id="1538" name="Rounded Rectangle 19" hidden="1"/>
          <xdr:cNvSpPr/>
        </xdr:nvSpPr>
        <xdr:spPr>
          <a:xfrm>
            <a:off x="25848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39" name="Straight Connector 184"/>
          <xdr:cNvCxnSpPr/>
        </xdr:nvCxnSpPr>
        <xdr:spPr>
          <a:xfrm>
            <a:off x="251280" y="4353480"/>
            <a:ext cx="574560" cy="2880"/>
          </a:xfrm>
          <a:prstGeom prst="straightConnector1">
            <a:avLst/>
          </a:prstGeom>
          <a:ln w="28575">
            <a:solidFill>
              <a:srgbClr val="000000"/>
            </a:solidFill>
            <a:miter/>
          </a:ln>
        </xdr:spPr>
      </xdr:cxnSp>
      <xdr:cxnSp>
        <xdr:nvCxnSpPr>
          <xdr:cNvPr id="1540" name="Straight Connector 185"/>
          <xdr:cNvCxnSpPr/>
        </xdr:nvCxnSpPr>
        <xdr:spPr>
          <a:xfrm>
            <a:off x="267840" y="4126680"/>
            <a:ext cx="567360" cy="360"/>
          </a:xfrm>
          <a:prstGeom prst="straightConnector1">
            <a:avLst/>
          </a:prstGeom>
          <a:ln w="28575">
            <a:solidFill>
              <a:srgbClr val="000000"/>
            </a:solidFill>
            <a:miter/>
          </a:ln>
        </xdr:spPr>
      </xdr:cxnSp>
      <xdr:sp>
        <xdr:nvSpPr>
          <xdr:cNvPr id="1541" name="Rectangle 186" hidden="1"/>
          <xdr:cNvSpPr/>
        </xdr:nvSpPr>
        <xdr:spPr>
          <a:xfrm>
            <a:off x="29664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42" name="Plus Sign 153" hidden="1"/>
          <xdr:cNvSpPr/>
        </xdr:nvSpPr>
        <xdr:spPr>
          <a:xfrm>
            <a:off x="4183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43" name="Minus Sign 154" hidden="1"/>
          <xdr:cNvSpPr/>
        </xdr:nvSpPr>
        <xdr:spPr>
          <a:xfrm>
            <a:off x="40608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834840</xdr:colOff>
      <xdr:row>48</xdr:row>
      <xdr:rowOff>219240</xdr:rowOff>
    </xdr:to>
    <xdr:grpSp>
      <xdr:nvGrpSpPr>
        <xdr:cNvPr id="1544" name="AddRemoveBTN_EducWorkQ5_1"/>
        <xdr:cNvGrpSpPr/>
      </xdr:nvGrpSpPr>
      <xdr:grpSpPr>
        <a:xfrm>
          <a:off x="251280" y="3895560"/>
          <a:ext cx="583560" cy="676440"/>
          <a:chOff x="251280" y="3895560"/>
          <a:chExt cx="583560" cy="676440"/>
        </a:xfrm>
      </xdr:grpSpPr>
      <xdr:sp>
        <xdr:nvSpPr>
          <xdr:cNvPr id="1545" name="Rounded Rectangle 19" hidden="1"/>
          <xdr:cNvSpPr/>
        </xdr:nvSpPr>
        <xdr:spPr>
          <a:xfrm>
            <a:off x="25848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46" name="Straight Connector 191"/>
          <xdr:cNvCxnSpPr/>
        </xdr:nvCxnSpPr>
        <xdr:spPr>
          <a:xfrm>
            <a:off x="251280" y="4353480"/>
            <a:ext cx="574560" cy="2880"/>
          </a:xfrm>
          <a:prstGeom prst="straightConnector1">
            <a:avLst/>
          </a:prstGeom>
          <a:ln w="28575">
            <a:solidFill>
              <a:srgbClr val="000000"/>
            </a:solidFill>
            <a:miter/>
          </a:ln>
        </xdr:spPr>
      </xdr:cxnSp>
      <xdr:cxnSp>
        <xdr:nvCxnSpPr>
          <xdr:cNvPr id="1547" name="Straight Connector 192"/>
          <xdr:cNvCxnSpPr/>
        </xdr:nvCxnSpPr>
        <xdr:spPr>
          <a:xfrm>
            <a:off x="267840" y="4126680"/>
            <a:ext cx="567360" cy="360"/>
          </a:xfrm>
          <a:prstGeom prst="straightConnector1">
            <a:avLst/>
          </a:prstGeom>
          <a:ln w="28575">
            <a:solidFill>
              <a:srgbClr val="000000"/>
            </a:solidFill>
            <a:miter/>
          </a:ln>
        </xdr:spPr>
      </xdr:cxnSp>
      <xdr:sp>
        <xdr:nvSpPr>
          <xdr:cNvPr id="1548" name="Rectangle 193" hidden="1"/>
          <xdr:cNvSpPr/>
        </xdr:nvSpPr>
        <xdr:spPr>
          <a:xfrm>
            <a:off x="29664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49" name="Plus Sign 153" hidden="1"/>
          <xdr:cNvSpPr/>
        </xdr:nvSpPr>
        <xdr:spPr>
          <a:xfrm>
            <a:off x="4183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50" name="Minus Sign 154" hidden="1"/>
          <xdr:cNvSpPr/>
        </xdr:nvSpPr>
        <xdr:spPr>
          <a:xfrm>
            <a:off x="40608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551" name="AddRemoveBTN_EducWorkQ6_1"/>
        <xdr:cNvGrpSpPr/>
      </xdr:nvGrpSpPr>
      <xdr:grpSpPr>
        <a:xfrm>
          <a:off x="247320" y="3895560"/>
          <a:ext cx="583560" cy="676440"/>
          <a:chOff x="247320" y="3895560"/>
          <a:chExt cx="583560" cy="676440"/>
        </a:xfrm>
      </xdr:grpSpPr>
      <xdr:sp>
        <xdr:nvSpPr>
          <xdr:cNvPr id="1552"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53" name="Straight Connector 198"/>
          <xdr:cNvCxnSpPr/>
        </xdr:nvCxnSpPr>
        <xdr:spPr>
          <a:xfrm>
            <a:off x="247320" y="4353480"/>
            <a:ext cx="574560" cy="2880"/>
          </a:xfrm>
          <a:prstGeom prst="straightConnector1">
            <a:avLst/>
          </a:prstGeom>
          <a:ln w="28575">
            <a:solidFill>
              <a:srgbClr val="000000"/>
            </a:solidFill>
            <a:miter/>
          </a:ln>
        </xdr:spPr>
      </xdr:cxnSp>
      <xdr:cxnSp>
        <xdr:nvCxnSpPr>
          <xdr:cNvPr id="1554" name="Straight Connector 199"/>
          <xdr:cNvCxnSpPr/>
        </xdr:nvCxnSpPr>
        <xdr:spPr>
          <a:xfrm>
            <a:off x="264240" y="4126680"/>
            <a:ext cx="567000" cy="360"/>
          </a:xfrm>
          <a:prstGeom prst="straightConnector1">
            <a:avLst/>
          </a:prstGeom>
          <a:ln w="28575">
            <a:solidFill>
              <a:srgbClr val="000000"/>
            </a:solidFill>
            <a:miter/>
          </a:ln>
        </xdr:spPr>
      </xdr:cxnSp>
      <xdr:sp>
        <xdr:nvSpPr>
          <xdr:cNvPr id="1555" name="Rectangle 200"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56"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57"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558" name="AddRemoveBTN_EducWorkQ7_1"/>
        <xdr:cNvGrpSpPr/>
      </xdr:nvGrpSpPr>
      <xdr:grpSpPr>
        <a:xfrm>
          <a:off x="247320" y="3895560"/>
          <a:ext cx="583560" cy="676440"/>
          <a:chOff x="247320" y="3895560"/>
          <a:chExt cx="583560" cy="676440"/>
        </a:xfrm>
      </xdr:grpSpPr>
      <xdr:sp>
        <xdr:nvSpPr>
          <xdr:cNvPr id="1559"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60" name="Straight Connector 205"/>
          <xdr:cNvCxnSpPr/>
        </xdr:nvCxnSpPr>
        <xdr:spPr>
          <a:xfrm>
            <a:off x="247320" y="4353480"/>
            <a:ext cx="574560" cy="2880"/>
          </a:xfrm>
          <a:prstGeom prst="straightConnector1">
            <a:avLst/>
          </a:prstGeom>
          <a:ln w="28575">
            <a:solidFill>
              <a:srgbClr val="000000"/>
            </a:solidFill>
            <a:miter/>
          </a:ln>
        </xdr:spPr>
      </xdr:cxnSp>
      <xdr:cxnSp>
        <xdr:nvCxnSpPr>
          <xdr:cNvPr id="1561" name="Straight Connector 206"/>
          <xdr:cNvCxnSpPr/>
        </xdr:nvCxnSpPr>
        <xdr:spPr>
          <a:xfrm>
            <a:off x="264240" y="4126680"/>
            <a:ext cx="567000" cy="360"/>
          </a:xfrm>
          <a:prstGeom prst="straightConnector1">
            <a:avLst/>
          </a:prstGeom>
          <a:ln w="28575">
            <a:solidFill>
              <a:srgbClr val="000000"/>
            </a:solidFill>
            <a:miter/>
          </a:ln>
        </xdr:spPr>
      </xdr:cxnSp>
      <xdr:sp>
        <xdr:nvSpPr>
          <xdr:cNvPr id="1562" name="Rectangle 207"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63"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64"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565" name="AddRemoveBTN_EducWorkQ10_1"/>
        <xdr:cNvGrpSpPr/>
      </xdr:nvGrpSpPr>
      <xdr:grpSpPr>
        <a:xfrm>
          <a:off x="247320" y="3895560"/>
          <a:ext cx="583560" cy="676440"/>
          <a:chOff x="247320" y="3895560"/>
          <a:chExt cx="583560" cy="676440"/>
        </a:xfrm>
      </xdr:grpSpPr>
      <xdr:sp>
        <xdr:nvSpPr>
          <xdr:cNvPr id="1566"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67" name="Straight Connector 212"/>
          <xdr:cNvCxnSpPr/>
        </xdr:nvCxnSpPr>
        <xdr:spPr>
          <a:xfrm>
            <a:off x="247320" y="4353480"/>
            <a:ext cx="574560" cy="2880"/>
          </a:xfrm>
          <a:prstGeom prst="straightConnector1">
            <a:avLst/>
          </a:prstGeom>
          <a:ln w="28575">
            <a:solidFill>
              <a:srgbClr val="000000"/>
            </a:solidFill>
            <a:miter/>
          </a:ln>
        </xdr:spPr>
      </xdr:cxnSp>
      <xdr:cxnSp>
        <xdr:nvCxnSpPr>
          <xdr:cNvPr id="1568" name="Straight Connector 213"/>
          <xdr:cNvCxnSpPr/>
        </xdr:nvCxnSpPr>
        <xdr:spPr>
          <a:xfrm>
            <a:off x="264240" y="4126680"/>
            <a:ext cx="567000" cy="360"/>
          </a:xfrm>
          <a:prstGeom prst="straightConnector1">
            <a:avLst/>
          </a:prstGeom>
          <a:ln w="28575">
            <a:solidFill>
              <a:srgbClr val="000000"/>
            </a:solidFill>
            <a:miter/>
          </a:ln>
        </xdr:spPr>
      </xdr:cxnSp>
      <xdr:sp>
        <xdr:nvSpPr>
          <xdr:cNvPr id="1569" name="Rectangle 214"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70"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71"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572" name="AddRemoveBTN_EducWorkQ11_1"/>
        <xdr:cNvGrpSpPr/>
      </xdr:nvGrpSpPr>
      <xdr:grpSpPr>
        <a:xfrm>
          <a:off x="247320" y="3895560"/>
          <a:ext cx="583560" cy="676440"/>
          <a:chOff x="247320" y="3895560"/>
          <a:chExt cx="583560" cy="676440"/>
        </a:xfrm>
      </xdr:grpSpPr>
      <xdr:sp>
        <xdr:nvSpPr>
          <xdr:cNvPr id="1573"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74" name="Straight Connector 219"/>
          <xdr:cNvCxnSpPr/>
        </xdr:nvCxnSpPr>
        <xdr:spPr>
          <a:xfrm>
            <a:off x="247320" y="4353480"/>
            <a:ext cx="574560" cy="2880"/>
          </a:xfrm>
          <a:prstGeom prst="straightConnector1">
            <a:avLst/>
          </a:prstGeom>
          <a:ln w="28575">
            <a:solidFill>
              <a:srgbClr val="000000"/>
            </a:solidFill>
            <a:miter/>
          </a:ln>
        </xdr:spPr>
      </xdr:cxnSp>
      <xdr:cxnSp>
        <xdr:nvCxnSpPr>
          <xdr:cNvPr id="1575" name="Straight Connector 220"/>
          <xdr:cNvCxnSpPr/>
        </xdr:nvCxnSpPr>
        <xdr:spPr>
          <a:xfrm>
            <a:off x="264240" y="4126680"/>
            <a:ext cx="567000" cy="360"/>
          </a:xfrm>
          <a:prstGeom prst="straightConnector1">
            <a:avLst/>
          </a:prstGeom>
          <a:ln w="28575">
            <a:solidFill>
              <a:srgbClr val="000000"/>
            </a:solidFill>
            <a:miter/>
          </a:ln>
        </xdr:spPr>
      </xdr:cxnSp>
      <xdr:sp>
        <xdr:nvSpPr>
          <xdr:cNvPr id="1576" name="Rectangle 221"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77"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78"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818280</xdr:colOff>
      <xdr:row>48</xdr:row>
      <xdr:rowOff>228600</xdr:rowOff>
    </xdr:to>
    <xdr:grpSp>
      <xdr:nvGrpSpPr>
        <xdr:cNvPr id="1579" name="AddRemoveBTN_ChargesQ1_2"/>
        <xdr:cNvGrpSpPr/>
      </xdr:nvGrpSpPr>
      <xdr:grpSpPr>
        <a:xfrm>
          <a:off x="247320" y="3895560"/>
          <a:ext cx="570960" cy="685800"/>
          <a:chOff x="247320" y="3895560"/>
          <a:chExt cx="570960" cy="685800"/>
        </a:xfrm>
      </xdr:grpSpPr>
      <xdr:sp>
        <xdr:nvSpPr>
          <xdr:cNvPr id="1580" name="Rounded Rectangle 19" hidden="1"/>
          <xdr:cNvSpPr/>
        </xdr:nvSpPr>
        <xdr:spPr>
          <a:xfrm>
            <a:off x="254520" y="3908160"/>
            <a:ext cx="559080" cy="638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81" name="Straight Connector 226"/>
          <xdr:cNvCxnSpPr/>
        </xdr:nvCxnSpPr>
        <xdr:spPr>
          <a:xfrm>
            <a:off x="247320" y="4359960"/>
            <a:ext cx="562320" cy="2880"/>
          </a:xfrm>
          <a:prstGeom prst="straightConnector1">
            <a:avLst/>
          </a:prstGeom>
          <a:ln w="28575">
            <a:solidFill>
              <a:srgbClr val="000000"/>
            </a:solidFill>
            <a:miter/>
          </a:ln>
        </xdr:spPr>
      </xdr:cxnSp>
      <xdr:cxnSp>
        <xdr:nvCxnSpPr>
          <xdr:cNvPr id="1582" name="Straight Connector 227"/>
          <xdr:cNvCxnSpPr/>
        </xdr:nvCxnSpPr>
        <xdr:spPr>
          <a:xfrm>
            <a:off x="263880" y="4129920"/>
            <a:ext cx="554760" cy="360"/>
          </a:xfrm>
          <a:prstGeom prst="straightConnector1">
            <a:avLst/>
          </a:prstGeom>
          <a:ln w="28575">
            <a:solidFill>
              <a:srgbClr val="000000"/>
            </a:solidFill>
            <a:miter/>
          </a:ln>
        </xdr:spPr>
      </xdr:cxnSp>
      <xdr:sp>
        <xdr:nvSpPr>
          <xdr:cNvPr id="1583" name="Rectangle 228" hidden="1"/>
          <xdr:cNvSpPr/>
        </xdr:nvSpPr>
        <xdr:spPr>
          <a:xfrm>
            <a:off x="291600" y="389556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84" name="Plus Sign 153" hidden="1"/>
          <xdr:cNvSpPr/>
        </xdr:nvSpPr>
        <xdr:spPr>
          <a:xfrm>
            <a:off x="411120" y="414000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85" name="Minus Sign 154" hidden="1"/>
          <xdr:cNvSpPr/>
        </xdr:nvSpPr>
        <xdr:spPr>
          <a:xfrm>
            <a:off x="398880" y="433944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834840</xdr:colOff>
      <xdr:row>48</xdr:row>
      <xdr:rowOff>219240</xdr:rowOff>
    </xdr:to>
    <xdr:grpSp>
      <xdr:nvGrpSpPr>
        <xdr:cNvPr id="1586" name="AddRemoveBTN_EducWorkQ4_1"/>
        <xdr:cNvGrpSpPr/>
      </xdr:nvGrpSpPr>
      <xdr:grpSpPr>
        <a:xfrm>
          <a:off x="251280" y="3895560"/>
          <a:ext cx="583560" cy="676440"/>
          <a:chOff x="251280" y="3895560"/>
          <a:chExt cx="583560" cy="676440"/>
        </a:xfrm>
      </xdr:grpSpPr>
      <xdr:sp>
        <xdr:nvSpPr>
          <xdr:cNvPr id="1587" name="Rounded Rectangle 19" hidden="1"/>
          <xdr:cNvSpPr/>
        </xdr:nvSpPr>
        <xdr:spPr>
          <a:xfrm>
            <a:off x="25848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88" name="Straight Connector 233"/>
          <xdr:cNvCxnSpPr/>
        </xdr:nvCxnSpPr>
        <xdr:spPr>
          <a:xfrm>
            <a:off x="251280" y="4353480"/>
            <a:ext cx="574560" cy="2880"/>
          </a:xfrm>
          <a:prstGeom prst="straightConnector1">
            <a:avLst/>
          </a:prstGeom>
          <a:ln w="28575">
            <a:solidFill>
              <a:srgbClr val="000000"/>
            </a:solidFill>
            <a:miter/>
          </a:ln>
        </xdr:spPr>
      </xdr:cxnSp>
      <xdr:cxnSp>
        <xdr:nvCxnSpPr>
          <xdr:cNvPr id="1589" name="Straight Connector 234"/>
          <xdr:cNvCxnSpPr/>
        </xdr:nvCxnSpPr>
        <xdr:spPr>
          <a:xfrm>
            <a:off x="267840" y="4126680"/>
            <a:ext cx="567360" cy="360"/>
          </a:xfrm>
          <a:prstGeom prst="straightConnector1">
            <a:avLst/>
          </a:prstGeom>
          <a:ln w="28575">
            <a:solidFill>
              <a:srgbClr val="000000"/>
            </a:solidFill>
            <a:miter/>
          </a:ln>
        </xdr:spPr>
      </xdr:cxnSp>
      <xdr:sp>
        <xdr:nvSpPr>
          <xdr:cNvPr id="1590" name="Rectangle 235" hidden="1"/>
          <xdr:cNvSpPr/>
        </xdr:nvSpPr>
        <xdr:spPr>
          <a:xfrm>
            <a:off x="29664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91" name="Plus Sign 153" hidden="1"/>
          <xdr:cNvSpPr/>
        </xdr:nvSpPr>
        <xdr:spPr>
          <a:xfrm>
            <a:off x="4183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92" name="Minus Sign 154" hidden="1"/>
          <xdr:cNvSpPr/>
        </xdr:nvSpPr>
        <xdr:spPr>
          <a:xfrm>
            <a:off x="40608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251280</xdr:colOff>
      <xdr:row>32</xdr:row>
      <xdr:rowOff>0</xdr:rowOff>
    </xdr:from>
    <xdr:to>
      <xdr:col>0</xdr:col>
      <xdr:colOff>834840</xdr:colOff>
      <xdr:row>48</xdr:row>
      <xdr:rowOff>219240</xdr:rowOff>
    </xdr:to>
    <xdr:grpSp>
      <xdr:nvGrpSpPr>
        <xdr:cNvPr id="1593" name="AddRemoveBTN_EducWorkQ5_1"/>
        <xdr:cNvGrpSpPr/>
      </xdr:nvGrpSpPr>
      <xdr:grpSpPr>
        <a:xfrm>
          <a:off x="251280" y="3895560"/>
          <a:ext cx="583560" cy="676440"/>
          <a:chOff x="251280" y="3895560"/>
          <a:chExt cx="583560" cy="676440"/>
        </a:xfrm>
      </xdr:grpSpPr>
      <xdr:sp>
        <xdr:nvSpPr>
          <xdr:cNvPr id="1594" name="Rounded Rectangle 19" hidden="1"/>
          <xdr:cNvSpPr/>
        </xdr:nvSpPr>
        <xdr:spPr>
          <a:xfrm>
            <a:off x="25848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595" name="Straight Connector 240"/>
          <xdr:cNvCxnSpPr/>
        </xdr:nvCxnSpPr>
        <xdr:spPr>
          <a:xfrm>
            <a:off x="251280" y="4353480"/>
            <a:ext cx="574560" cy="2880"/>
          </a:xfrm>
          <a:prstGeom prst="straightConnector1">
            <a:avLst/>
          </a:prstGeom>
          <a:ln w="28575">
            <a:solidFill>
              <a:srgbClr val="000000"/>
            </a:solidFill>
            <a:miter/>
          </a:ln>
        </xdr:spPr>
      </xdr:cxnSp>
      <xdr:cxnSp>
        <xdr:nvCxnSpPr>
          <xdr:cNvPr id="1596" name="Straight Connector 241"/>
          <xdr:cNvCxnSpPr/>
        </xdr:nvCxnSpPr>
        <xdr:spPr>
          <a:xfrm>
            <a:off x="267840" y="4126680"/>
            <a:ext cx="567360" cy="360"/>
          </a:xfrm>
          <a:prstGeom prst="straightConnector1">
            <a:avLst/>
          </a:prstGeom>
          <a:ln w="28575">
            <a:solidFill>
              <a:srgbClr val="000000"/>
            </a:solidFill>
            <a:miter/>
          </a:ln>
        </xdr:spPr>
      </xdr:cxnSp>
      <xdr:sp>
        <xdr:nvSpPr>
          <xdr:cNvPr id="1597" name="Rectangle 242" hidden="1"/>
          <xdr:cNvSpPr/>
        </xdr:nvSpPr>
        <xdr:spPr>
          <a:xfrm>
            <a:off x="29664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598" name="Plus Sign 153" hidden="1"/>
          <xdr:cNvSpPr/>
        </xdr:nvSpPr>
        <xdr:spPr>
          <a:xfrm>
            <a:off x="4183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599" name="Minus Sign 154" hidden="1"/>
          <xdr:cNvSpPr/>
        </xdr:nvSpPr>
        <xdr:spPr>
          <a:xfrm>
            <a:off x="40608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600" name="AddRemoveBTN_EducWorkQ6_1"/>
        <xdr:cNvGrpSpPr/>
      </xdr:nvGrpSpPr>
      <xdr:grpSpPr>
        <a:xfrm>
          <a:off x="247320" y="3895560"/>
          <a:ext cx="583560" cy="676440"/>
          <a:chOff x="247320" y="3895560"/>
          <a:chExt cx="583560" cy="676440"/>
        </a:xfrm>
      </xdr:grpSpPr>
      <xdr:sp>
        <xdr:nvSpPr>
          <xdr:cNvPr id="1601"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02" name="Straight Connector 247"/>
          <xdr:cNvCxnSpPr/>
        </xdr:nvCxnSpPr>
        <xdr:spPr>
          <a:xfrm>
            <a:off x="247320" y="4353480"/>
            <a:ext cx="574560" cy="2880"/>
          </a:xfrm>
          <a:prstGeom prst="straightConnector1">
            <a:avLst/>
          </a:prstGeom>
          <a:ln w="28575">
            <a:solidFill>
              <a:srgbClr val="000000"/>
            </a:solidFill>
            <a:miter/>
          </a:ln>
        </xdr:spPr>
      </xdr:cxnSp>
      <xdr:cxnSp>
        <xdr:nvCxnSpPr>
          <xdr:cNvPr id="1603" name="Straight Connector 248"/>
          <xdr:cNvCxnSpPr/>
        </xdr:nvCxnSpPr>
        <xdr:spPr>
          <a:xfrm>
            <a:off x="264240" y="4126680"/>
            <a:ext cx="567000" cy="360"/>
          </a:xfrm>
          <a:prstGeom prst="straightConnector1">
            <a:avLst/>
          </a:prstGeom>
          <a:ln w="28575">
            <a:solidFill>
              <a:srgbClr val="000000"/>
            </a:solidFill>
            <a:miter/>
          </a:ln>
        </xdr:spPr>
      </xdr:cxnSp>
      <xdr:sp>
        <xdr:nvSpPr>
          <xdr:cNvPr id="1604" name="Rectangle 249"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05"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06"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607" name="AddRemoveBTN_EducWorkQ7_1"/>
        <xdr:cNvGrpSpPr/>
      </xdr:nvGrpSpPr>
      <xdr:grpSpPr>
        <a:xfrm>
          <a:off x="247320" y="3895560"/>
          <a:ext cx="583560" cy="676440"/>
          <a:chOff x="247320" y="3895560"/>
          <a:chExt cx="583560" cy="676440"/>
        </a:xfrm>
      </xdr:grpSpPr>
      <xdr:sp>
        <xdr:nvSpPr>
          <xdr:cNvPr id="1608"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09" name="Straight Connector 254"/>
          <xdr:cNvCxnSpPr/>
        </xdr:nvCxnSpPr>
        <xdr:spPr>
          <a:xfrm>
            <a:off x="247320" y="4353480"/>
            <a:ext cx="574560" cy="2880"/>
          </a:xfrm>
          <a:prstGeom prst="straightConnector1">
            <a:avLst/>
          </a:prstGeom>
          <a:ln w="28575">
            <a:solidFill>
              <a:srgbClr val="000000"/>
            </a:solidFill>
            <a:miter/>
          </a:ln>
        </xdr:spPr>
      </xdr:cxnSp>
      <xdr:cxnSp>
        <xdr:nvCxnSpPr>
          <xdr:cNvPr id="1610" name="Straight Connector 255"/>
          <xdr:cNvCxnSpPr/>
        </xdr:nvCxnSpPr>
        <xdr:spPr>
          <a:xfrm>
            <a:off x="264240" y="4126680"/>
            <a:ext cx="567000" cy="360"/>
          </a:xfrm>
          <a:prstGeom prst="straightConnector1">
            <a:avLst/>
          </a:prstGeom>
          <a:ln w="28575">
            <a:solidFill>
              <a:srgbClr val="000000"/>
            </a:solidFill>
            <a:miter/>
          </a:ln>
        </xdr:spPr>
      </xdr:cxnSp>
      <xdr:sp>
        <xdr:nvSpPr>
          <xdr:cNvPr id="1611" name="Rectangle 256"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12"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13"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614" name="AddRemoveBTN_EducWorkQ10_1"/>
        <xdr:cNvGrpSpPr/>
      </xdr:nvGrpSpPr>
      <xdr:grpSpPr>
        <a:xfrm>
          <a:off x="247320" y="3895560"/>
          <a:ext cx="583560" cy="676440"/>
          <a:chOff x="247320" y="3895560"/>
          <a:chExt cx="583560" cy="676440"/>
        </a:xfrm>
      </xdr:grpSpPr>
      <xdr:sp>
        <xdr:nvSpPr>
          <xdr:cNvPr id="1615"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16" name="Straight Connector 261"/>
          <xdr:cNvCxnSpPr/>
        </xdr:nvCxnSpPr>
        <xdr:spPr>
          <a:xfrm>
            <a:off x="247320" y="4353480"/>
            <a:ext cx="574560" cy="2880"/>
          </a:xfrm>
          <a:prstGeom prst="straightConnector1">
            <a:avLst/>
          </a:prstGeom>
          <a:ln w="28575">
            <a:solidFill>
              <a:srgbClr val="000000"/>
            </a:solidFill>
            <a:miter/>
          </a:ln>
        </xdr:spPr>
      </xdr:cxnSp>
      <xdr:cxnSp>
        <xdr:nvCxnSpPr>
          <xdr:cNvPr id="1617" name="Straight Connector 262"/>
          <xdr:cNvCxnSpPr/>
        </xdr:nvCxnSpPr>
        <xdr:spPr>
          <a:xfrm>
            <a:off x="264240" y="4126680"/>
            <a:ext cx="567000" cy="360"/>
          </a:xfrm>
          <a:prstGeom prst="straightConnector1">
            <a:avLst/>
          </a:prstGeom>
          <a:ln w="28575">
            <a:solidFill>
              <a:srgbClr val="000000"/>
            </a:solidFill>
            <a:miter/>
          </a:ln>
        </xdr:spPr>
      </xdr:cxnSp>
      <xdr:sp>
        <xdr:nvSpPr>
          <xdr:cNvPr id="1618" name="Rectangle 263"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19"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20"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0</xdr:rowOff>
    </xdr:from>
    <xdr:to>
      <xdr:col>0</xdr:col>
      <xdr:colOff>830880</xdr:colOff>
      <xdr:row>48</xdr:row>
      <xdr:rowOff>219240</xdr:rowOff>
    </xdr:to>
    <xdr:grpSp>
      <xdr:nvGrpSpPr>
        <xdr:cNvPr id="1621" name="AddRemoveBTN_EducWorkQ11_1"/>
        <xdr:cNvGrpSpPr/>
      </xdr:nvGrpSpPr>
      <xdr:grpSpPr>
        <a:xfrm>
          <a:off x="247320" y="3895560"/>
          <a:ext cx="583560" cy="676440"/>
          <a:chOff x="247320" y="3895560"/>
          <a:chExt cx="583560" cy="676440"/>
        </a:xfrm>
      </xdr:grpSpPr>
      <xdr:sp>
        <xdr:nvSpPr>
          <xdr:cNvPr id="1622" name="Rounded Rectangle 19" hidden="1"/>
          <xdr:cNvSpPr/>
        </xdr:nvSpPr>
        <xdr:spPr>
          <a:xfrm>
            <a:off x="254520" y="3907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23" name="Straight Connector 268"/>
          <xdr:cNvCxnSpPr/>
        </xdr:nvCxnSpPr>
        <xdr:spPr>
          <a:xfrm>
            <a:off x="247320" y="4353480"/>
            <a:ext cx="574560" cy="2880"/>
          </a:xfrm>
          <a:prstGeom prst="straightConnector1">
            <a:avLst/>
          </a:prstGeom>
          <a:ln w="28575">
            <a:solidFill>
              <a:srgbClr val="000000"/>
            </a:solidFill>
            <a:miter/>
          </a:ln>
        </xdr:spPr>
      </xdr:cxnSp>
      <xdr:cxnSp>
        <xdr:nvCxnSpPr>
          <xdr:cNvPr id="1624" name="Straight Connector 269"/>
          <xdr:cNvCxnSpPr/>
        </xdr:nvCxnSpPr>
        <xdr:spPr>
          <a:xfrm>
            <a:off x="264240" y="4126680"/>
            <a:ext cx="567000" cy="360"/>
          </a:xfrm>
          <a:prstGeom prst="straightConnector1">
            <a:avLst/>
          </a:prstGeom>
          <a:ln w="28575">
            <a:solidFill>
              <a:srgbClr val="000000"/>
            </a:solidFill>
            <a:miter/>
          </a:ln>
        </xdr:spPr>
      </xdr:cxnSp>
      <xdr:sp>
        <xdr:nvSpPr>
          <xdr:cNvPr id="1625" name="Rectangle 270" hidden="1"/>
          <xdr:cNvSpPr/>
        </xdr:nvSpPr>
        <xdr:spPr>
          <a:xfrm>
            <a:off x="292680" y="3895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26" name="Plus Sign 153" hidden="1"/>
          <xdr:cNvSpPr/>
        </xdr:nvSpPr>
        <xdr:spPr>
          <a:xfrm>
            <a:off x="414720" y="4136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27" name="Minus Sign 154" hidden="1"/>
          <xdr:cNvSpPr/>
        </xdr:nvSpPr>
        <xdr:spPr>
          <a:xfrm>
            <a:off x="402120" y="4333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33</xdr:row>
      <xdr:rowOff>0</xdr:rowOff>
    </xdr:from>
    <xdr:to>
      <xdr:col>0</xdr:col>
      <xdr:colOff>818280</xdr:colOff>
      <xdr:row>48</xdr:row>
      <xdr:rowOff>342720</xdr:rowOff>
    </xdr:to>
    <xdr:grpSp>
      <xdr:nvGrpSpPr>
        <xdr:cNvPr id="1628" name="AddRemoveBTN_ChargesQ2_1"/>
        <xdr:cNvGrpSpPr/>
      </xdr:nvGrpSpPr>
      <xdr:grpSpPr>
        <a:xfrm>
          <a:off x="247320" y="4010040"/>
          <a:ext cx="570960" cy="685440"/>
          <a:chOff x="247320" y="4010040"/>
          <a:chExt cx="570960" cy="685440"/>
        </a:xfrm>
      </xdr:grpSpPr>
      <xdr:sp>
        <xdr:nvSpPr>
          <xdr:cNvPr id="1629" name="Rounded Rectangle 19" hidden="1"/>
          <xdr:cNvSpPr/>
        </xdr:nvSpPr>
        <xdr:spPr>
          <a:xfrm>
            <a:off x="254520" y="4022640"/>
            <a:ext cx="559080" cy="637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30" name="Straight Connector 275"/>
          <xdr:cNvCxnSpPr/>
        </xdr:nvCxnSpPr>
        <xdr:spPr>
          <a:xfrm>
            <a:off x="247320" y="4474080"/>
            <a:ext cx="562320" cy="2880"/>
          </a:xfrm>
          <a:prstGeom prst="straightConnector1">
            <a:avLst/>
          </a:prstGeom>
          <a:ln w="28575">
            <a:solidFill>
              <a:srgbClr val="000000"/>
            </a:solidFill>
            <a:miter/>
          </a:ln>
        </xdr:spPr>
      </xdr:cxnSp>
      <xdr:cxnSp>
        <xdr:nvCxnSpPr>
          <xdr:cNvPr id="1631" name="Straight Connector 276"/>
          <xdr:cNvCxnSpPr/>
        </xdr:nvCxnSpPr>
        <xdr:spPr>
          <a:xfrm>
            <a:off x="263880" y="4244400"/>
            <a:ext cx="554760" cy="360"/>
          </a:xfrm>
          <a:prstGeom prst="straightConnector1">
            <a:avLst/>
          </a:prstGeom>
          <a:ln w="28575">
            <a:solidFill>
              <a:srgbClr val="000000"/>
            </a:solidFill>
            <a:miter/>
          </a:ln>
        </xdr:spPr>
      </xdr:cxnSp>
      <xdr:sp>
        <xdr:nvSpPr>
          <xdr:cNvPr id="1632" name="Rectangle 277" hidden="1"/>
          <xdr:cNvSpPr/>
        </xdr:nvSpPr>
        <xdr:spPr>
          <a:xfrm>
            <a:off x="291600" y="401004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33" name="Plus Sign 153" hidden="1"/>
          <xdr:cNvSpPr/>
        </xdr:nvSpPr>
        <xdr:spPr>
          <a:xfrm>
            <a:off x="411120" y="425448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34" name="Minus Sign 154" hidden="1"/>
          <xdr:cNvSpPr/>
        </xdr:nvSpPr>
        <xdr:spPr>
          <a:xfrm>
            <a:off x="398880" y="445356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33</xdr:row>
      <xdr:rowOff>0</xdr:rowOff>
    </xdr:from>
    <xdr:to>
      <xdr:col>0</xdr:col>
      <xdr:colOff>818280</xdr:colOff>
      <xdr:row>48</xdr:row>
      <xdr:rowOff>342720</xdr:rowOff>
    </xdr:to>
    <xdr:grpSp>
      <xdr:nvGrpSpPr>
        <xdr:cNvPr id="1635" name="AddRemoveBTN_ChargesQ2_2"/>
        <xdr:cNvGrpSpPr/>
      </xdr:nvGrpSpPr>
      <xdr:grpSpPr>
        <a:xfrm>
          <a:off x="247320" y="4010040"/>
          <a:ext cx="570960" cy="685440"/>
          <a:chOff x="247320" y="4010040"/>
          <a:chExt cx="570960" cy="685440"/>
        </a:xfrm>
      </xdr:grpSpPr>
      <xdr:sp>
        <xdr:nvSpPr>
          <xdr:cNvPr id="1636" name="Rounded Rectangle 19" hidden="1"/>
          <xdr:cNvSpPr/>
        </xdr:nvSpPr>
        <xdr:spPr>
          <a:xfrm>
            <a:off x="254520" y="4022640"/>
            <a:ext cx="559080" cy="637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37" name="Straight Connector 282"/>
          <xdr:cNvCxnSpPr/>
        </xdr:nvCxnSpPr>
        <xdr:spPr>
          <a:xfrm>
            <a:off x="247320" y="4474080"/>
            <a:ext cx="562320" cy="2880"/>
          </a:xfrm>
          <a:prstGeom prst="straightConnector1">
            <a:avLst/>
          </a:prstGeom>
          <a:ln w="28575">
            <a:solidFill>
              <a:srgbClr val="000000"/>
            </a:solidFill>
            <a:miter/>
          </a:ln>
        </xdr:spPr>
      </xdr:cxnSp>
      <xdr:cxnSp>
        <xdr:nvCxnSpPr>
          <xdr:cNvPr id="1638" name="Straight Connector 283"/>
          <xdr:cNvCxnSpPr/>
        </xdr:nvCxnSpPr>
        <xdr:spPr>
          <a:xfrm>
            <a:off x="263880" y="4244400"/>
            <a:ext cx="554760" cy="360"/>
          </a:xfrm>
          <a:prstGeom prst="straightConnector1">
            <a:avLst/>
          </a:prstGeom>
          <a:ln w="28575">
            <a:solidFill>
              <a:srgbClr val="000000"/>
            </a:solidFill>
            <a:miter/>
          </a:ln>
        </xdr:spPr>
      </xdr:cxnSp>
      <xdr:sp>
        <xdr:nvSpPr>
          <xdr:cNvPr id="1639" name="Rectangle 284" hidden="1"/>
          <xdr:cNvSpPr/>
        </xdr:nvSpPr>
        <xdr:spPr>
          <a:xfrm>
            <a:off x="291600" y="401004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40" name="Plus Sign 153" hidden="1"/>
          <xdr:cNvSpPr/>
        </xdr:nvSpPr>
        <xdr:spPr>
          <a:xfrm>
            <a:off x="411120" y="425448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41" name="Minus Sign 154" hidden="1"/>
          <xdr:cNvSpPr/>
        </xdr:nvSpPr>
        <xdr:spPr>
          <a:xfrm>
            <a:off x="398880" y="445356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33</xdr:row>
      <xdr:rowOff>0</xdr:rowOff>
    </xdr:from>
    <xdr:to>
      <xdr:col>0</xdr:col>
      <xdr:colOff>818280</xdr:colOff>
      <xdr:row>48</xdr:row>
      <xdr:rowOff>342720</xdr:rowOff>
    </xdr:to>
    <xdr:grpSp>
      <xdr:nvGrpSpPr>
        <xdr:cNvPr id="1642" name="AddRemoveBTN_ChargesQ3_1"/>
        <xdr:cNvGrpSpPr/>
      </xdr:nvGrpSpPr>
      <xdr:grpSpPr>
        <a:xfrm>
          <a:off x="247320" y="4010040"/>
          <a:ext cx="570960" cy="685440"/>
          <a:chOff x="247320" y="4010040"/>
          <a:chExt cx="570960" cy="685440"/>
        </a:xfrm>
      </xdr:grpSpPr>
      <xdr:sp>
        <xdr:nvSpPr>
          <xdr:cNvPr id="1643" name="Rounded Rectangle 19" hidden="1"/>
          <xdr:cNvSpPr/>
        </xdr:nvSpPr>
        <xdr:spPr>
          <a:xfrm>
            <a:off x="254520" y="4022640"/>
            <a:ext cx="559080" cy="6379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44" name="Straight Connector 289"/>
          <xdr:cNvCxnSpPr/>
        </xdr:nvCxnSpPr>
        <xdr:spPr>
          <a:xfrm>
            <a:off x="247320" y="4474080"/>
            <a:ext cx="562320" cy="2880"/>
          </a:xfrm>
          <a:prstGeom prst="straightConnector1">
            <a:avLst/>
          </a:prstGeom>
          <a:ln w="28575">
            <a:solidFill>
              <a:srgbClr val="000000"/>
            </a:solidFill>
            <a:miter/>
          </a:ln>
        </xdr:spPr>
      </xdr:cxnSp>
      <xdr:cxnSp>
        <xdr:nvCxnSpPr>
          <xdr:cNvPr id="1645" name="Straight Connector 290"/>
          <xdr:cNvCxnSpPr/>
        </xdr:nvCxnSpPr>
        <xdr:spPr>
          <a:xfrm>
            <a:off x="263880" y="4244400"/>
            <a:ext cx="554760" cy="360"/>
          </a:xfrm>
          <a:prstGeom prst="straightConnector1">
            <a:avLst/>
          </a:prstGeom>
          <a:ln w="28575">
            <a:solidFill>
              <a:srgbClr val="000000"/>
            </a:solidFill>
            <a:miter/>
          </a:ln>
        </xdr:spPr>
      </xdr:cxnSp>
      <xdr:sp>
        <xdr:nvSpPr>
          <xdr:cNvPr id="1646" name="Rectangle 291" hidden="1"/>
          <xdr:cNvSpPr/>
        </xdr:nvSpPr>
        <xdr:spPr>
          <a:xfrm>
            <a:off x="291600" y="4010040"/>
            <a:ext cx="498960" cy="24048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47" name="Plus Sign 153" hidden="1"/>
          <xdr:cNvSpPr/>
        </xdr:nvSpPr>
        <xdr:spPr>
          <a:xfrm>
            <a:off x="411120" y="4254480"/>
            <a:ext cx="267840" cy="202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48" name="Minus Sign 154" hidden="1"/>
          <xdr:cNvSpPr/>
        </xdr:nvSpPr>
        <xdr:spPr>
          <a:xfrm>
            <a:off x="398880" y="4453560"/>
            <a:ext cx="297720" cy="24192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299</xdr:row>
      <xdr:rowOff>0</xdr:rowOff>
    </xdr:from>
    <xdr:to>
      <xdr:col>0</xdr:col>
      <xdr:colOff>818280</xdr:colOff>
      <xdr:row>301</xdr:row>
      <xdr:rowOff>17640</xdr:rowOff>
    </xdr:to>
    <xdr:grpSp>
      <xdr:nvGrpSpPr>
        <xdr:cNvPr id="1649" name="AddRemoveBTN_ChargesQ3_3"/>
        <xdr:cNvGrpSpPr/>
      </xdr:nvGrpSpPr>
      <xdr:grpSpPr>
        <a:xfrm>
          <a:off x="247320" y="15878160"/>
          <a:ext cx="570960" cy="351000"/>
          <a:chOff x="247320" y="15878160"/>
          <a:chExt cx="570960" cy="351000"/>
        </a:xfrm>
      </xdr:grpSpPr>
      <xdr:sp>
        <xdr:nvSpPr>
          <xdr:cNvPr id="1650" name="Rounded Rectangle 19" hidden="1"/>
          <xdr:cNvSpPr/>
        </xdr:nvSpPr>
        <xdr:spPr>
          <a:xfrm>
            <a:off x="254520" y="15884640"/>
            <a:ext cx="559080" cy="32652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51" name="Straight Connector 296"/>
          <xdr:cNvCxnSpPr/>
        </xdr:nvCxnSpPr>
        <xdr:spPr>
          <a:xfrm>
            <a:off x="247320" y="16115760"/>
            <a:ext cx="562320" cy="1800"/>
          </a:xfrm>
          <a:prstGeom prst="straightConnector1">
            <a:avLst/>
          </a:prstGeom>
          <a:ln w="28575">
            <a:solidFill>
              <a:srgbClr val="000000"/>
            </a:solidFill>
            <a:miter/>
          </a:ln>
        </xdr:spPr>
      </xdr:cxnSp>
      <xdr:cxnSp>
        <xdr:nvCxnSpPr>
          <xdr:cNvPr id="1652" name="Straight Connector 297"/>
          <xdr:cNvCxnSpPr/>
        </xdr:nvCxnSpPr>
        <xdr:spPr>
          <a:xfrm>
            <a:off x="263880" y="15998040"/>
            <a:ext cx="554760" cy="360"/>
          </a:xfrm>
          <a:prstGeom prst="straightConnector1">
            <a:avLst/>
          </a:prstGeom>
          <a:ln w="28575">
            <a:solidFill>
              <a:srgbClr val="000000"/>
            </a:solidFill>
            <a:miter/>
          </a:ln>
        </xdr:spPr>
      </xdr:cxnSp>
      <xdr:sp>
        <xdr:nvSpPr>
          <xdr:cNvPr id="1653" name="Rectangle 298" hidden="1"/>
          <xdr:cNvSpPr/>
        </xdr:nvSpPr>
        <xdr:spPr>
          <a:xfrm>
            <a:off x="291600" y="15878160"/>
            <a:ext cx="498960" cy="1227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54" name="Plus Sign 153" hidden="1"/>
          <xdr:cNvSpPr/>
        </xdr:nvSpPr>
        <xdr:spPr>
          <a:xfrm>
            <a:off x="411120" y="16003440"/>
            <a:ext cx="267840" cy="1036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55" name="Minus Sign 154" hidden="1"/>
          <xdr:cNvSpPr/>
        </xdr:nvSpPr>
        <xdr:spPr>
          <a:xfrm>
            <a:off x="398880" y="16105320"/>
            <a:ext cx="297720" cy="12384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32</xdr:row>
      <xdr:rowOff>28440</xdr:rowOff>
    </xdr:from>
    <xdr:to>
      <xdr:col>0</xdr:col>
      <xdr:colOff>818280</xdr:colOff>
      <xdr:row>48</xdr:row>
      <xdr:rowOff>213840</xdr:rowOff>
    </xdr:to>
    <xdr:grpSp>
      <xdr:nvGrpSpPr>
        <xdr:cNvPr id="1656" name="AddRemoveBTN_PropertyQ1_1"/>
        <xdr:cNvGrpSpPr/>
      </xdr:nvGrpSpPr>
      <xdr:grpSpPr>
        <a:xfrm>
          <a:off x="247320" y="3924000"/>
          <a:ext cx="570960" cy="642600"/>
          <a:chOff x="247320" y="3924000"/>
          <a:chExt cx="570960" cy="642600"/>
        </a:xfrm>
      </xdr:grpSpPr>
      <xdr:sp>
        <xdr:nvSpPr>
          <xdr:cNvPr id="1657" name="Rounded Rectangle 19" hidden="1"/>
          <xdr:cNvSpPr/>
        </xdr:nvSpPr>
        <xdr:spPr>
          <a:xfrm>
            <a:off x="254520" y="3935880"/>
            <a:ext cx="559080" cy="59796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58" name="Straight Connector 310"/>
          <xdr:cNvCxnSpPr/>
        </xdr:nvCxnSpPr>
        <xdr:spPr>
          <a:xfrm>
            <a:off x="247320" y="4359240"/>
            <a:ext cx="562320" cy="2880"/>
          </a:xfrm>
          <a:prstGeom prst="straightConnector1">
            <a:avLst/>
          </a:prstGeom>
          <a:ln w="28575">
            <a:solidFill>
              <a:srgbClr val="000000"/>
            </a:solidFill>
            <a:miter/>
          </a:ln>
        </xdr:spPr>
      </xdr:cxnSp>
      <xdr:cxnSp>
        <xdr:nvCxnSpPr>
          <xdr:cNvPr id="1659" name="Straight Connector 311"/>
          <xdr:cNvCxnSpPr/>
        </xdr:nvCxnSpPr>
        <xdr:spPr>
          <a:xfrm>
            <a:off x="263880" y="4143600"/>
            <a:ext cx="554760" cy="360"/>
          </a:xfrm>
          <a:prstGeom prst="straightConnector1">
            <a:avLst/>
          </a:prstGeom>
          <a:ln w="28575">
            <a:solidFill>
              <a:srgbClr val="000000"/>
            </a:solidFill>
            <a:miter/>
          </a:ln>
        </xdr:spPr>
      </xdr:cxnSp>
      <xdr:sp>
        <xdr:nvSpPr>
          <xdr:cNvPr id="1660" name="Rectangle 312" hidden="1"/>
          <xdr:cNvSpPr/>
        </xdr:nvSpPr>
        <xdr:spPr>
          <a:xfrm>
            <a:off x="291600" y="3924000"/>
            <a:ext cx="498960" cy="2253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61" name="Plus Sign 153" hidden="1"/>
          <xdr:cNvSpPr/>
        </xdr:nvSpPr>
        <xdr:spPr>
          <a:xfrm>
            <a:off x="411120" y="4153320"/>
            <a:ext cx="267840" cy="19008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62" name="Minus Sign 154" hidden="1"/>
          <xdr:cNvSpPr/>
        </xdr:nvSpPr>
        <xdr:spPr>
          <a:xfrm>
            <a:off x="398880" y="4339800"/>
            <a:ext cx="297720" cy="2268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47</xdr:row>
      <xdr:rowOff>0</xdr:rowOff>
    </xdr:from>
    <xdr:to>
      <xdr:col>0</xdr:col>
      <xdr:colOff>830880</xdr:colOff>
      <xdr:row>48</xdr:row>
      <xdr:rowOff>562320</xdr:rowOff>
    </xdr:to>
    <xdr:grpSp>
      <xdr:nvGrpSpPr>
        <xdr:cNvPr id="1663" name="AddRemoveBTN_ChargesQ3_1"/>
        <xdr:cNvGrpSpPr/>
      </xdr:nvGrpSpPr>
      <xdr:grpSpPr>
        <a:xfrm>
          <a:off x="247320" y="4238640"/>
          <a:ext cx="583560" cy="676440"/>
          <a:chOff x="247320" y="4238640"/>
          <a:chExt cx="583560" cy="676440"/>
        </a:xfrm>
      </xdr:grpSpPr>
      <xdr:sp>
        <xdr:nvSpPr>
          <xdr:cNvPr id="1664" name="Rounded Rectangle 19" hidden="1"/>
          <xdr:cNvSpPr/>
        </xdr:nvSpPr>
        <xdr:spPr>
          <a:xfrm>
            <a:off x="254520" y="42508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65" name="Straight Connector 366"/>
          <xdr:cNvCxnSpPr/>
        </xdr:nvCxnSpPr>
        <xdr:spPr>
          <a:xfrm>
            <a:off x="247320" y="4696560"/>
            <a:ext cx="574560" cy="2880"/>
          </a:xfrm>
          <a:prstGeom prst="straightConnector1">
            <a:avLst/>
          </a:prstGeom>
          <a:ln w="28575">
            <a:solidFill>
              <a:srgbClr val="000000"/>
            </a:solidFill>
            <a:miter/>
          </a:ln>
        </xdr:spPr>
      </xdr:cxnSp>
      <xdr:cxnSp>
        <xdr:nvCxnSpPr>
          <xdr:cNvPr id="1666" name="Straight Connector 367"/>
          <xdr:cNvCxnSpPr/>
        </xdr:nvCxnSpPr>
        <xdr:spPr>
          <a:xfrm>
            <a:off x="264240" y="4469760"/>
            <a:ext cx="567000" cy="360"/>
          </a:xfrm>
          <a:prstGeom prst="straightConnector1">
            <a:avLst/>
          </a:prstGeom>
          <a:ln w="28575">
            <a:solidFill>
              <a:srgbClr val="000000"/>
            </a:solidFill>
            <a:miter/>
          </a:ln>
        </xdr:spPr>
      </xdr:cxnSp>
      <xdr:sp>
        <xdr:nvSpPr>
          <xdr:cNvPr id="1667" name="Rectangle 368" hidden="1"/>
          <xdr:cNvSpPr/>
        </xdr:nvSpPr>
        <xdr:spPr>
          <a:xfrm>
            <a:off x="292680" y="42386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68" name="Plus Sign 153" hidden="1"/>
          <xdr:cNvSpPr/>
        </xdr:nvSpPr>
        <xdr:spPr>
          <a:xfrm>
            <a:off x="414720" y="44798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69" name="Minus Sign 154" hidden="1"/>
          <xdr:cNvSpPr/>
        </xdr:nvSpPr>
        <xdr:spPr>
          <a:xfrm>
            <a:off x="402120" y="46764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47</xdr:row>
      <xdr:rowOff>19080</xdr:rowOff>
    </xdr:from>
    <xdr:to>
      <xdr:col>0</xdr:col>
      <xdr:colOff>830880</xdr:colOff>
      <xdr:row>48</xdr:row>
      <xdr:rowOff>581040</xdr:rowOff>
    </xdr:to>
    <xdr:grpSp>
      <xdr:nvGrpSpPr>
        <xdr:cNvPr id="1670" name="AddRemoveBTN_PropertyQ2_1"/>
        <xdr:cNvGrpSpPr/>
      </xdr:nvGrpSpPr>
      <xdr:grpSpPr>
        <a:xfrm>
          <a:off x="247320" y="4257720"/>
          <a:ext cx="583560" cy="676080"/>
          <a:chOff x="247320" y="4257720"/>
          <a:chExt cx="583560" cy="676080"/>
        </a:xfrm>
      </xdr:grpSpPr>
      <xdr:sp>
        <xdr:nvSpPr>
          <xdr:cNvPr id="1671" name="Rounded Rectangle 19" hidden="1"/>
          <xdr:cNvSpPr/>
        </xdr:nvSpPr>
        <xdr:spPr>
          <a:xfrm>
            <a:off x="254520" y="42699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72" name="Straight Connector 380"/>
          <xdr:cNvCxnSpPr/>
        </xdr:nvCxnSpPr>
        <xdr:spPr>
          <a:xfrm>
            <a:off x="247320" y="4715640"/>
            <a:ext cx="574560" cy="2880"/>
          </a:xfrm>
          <a:prstGeom prst="straightConnector1">
            <a:avLst/>
          </a:prstGeom>
          <a:ln w="28575">
            <a:solidFill>
              <a:srgbClr val="000000"/>
            </a:solidFill>
            <a:miter/>
          </a:ln>
        </xdr:spPr>
      </xdr:cxnSp>
      <xdr:cxnSp>
        <xdr:nvCxnSpPr>
          <xdr:cNvPr id="1673" name="Straight Connector 381"/>
          <xdr:cNvCxnSpPr/>
        </xdr:nvCxnSpPr>
        <xdr:spPr>
          <a:xfrm>
            <a:off x="264240" y="4488840"/>
            <a:ext cx="567000" cy="360"/>
          </a:xfrm>
          <a:prstGeom prst="straightConnector1">
            <a:avLst/>
          </a:prstGeom>
          <a:ln w="28575">
            <a:solidFill>
              <a:srgbClr val="000000"/>
            </a:solidFill>
            <a:miter/>
          </a:ln>
        </xdr:spPr>
      </xdr:cxnSp>
      <xdr:sp>
        <xdr:nvSpPr>
          <xdr:cNvPr id="1674" name="Rectangle 382" hidden="1"/>
          <xdr:cNvSpPr/>
        </xdr:nvSpPr>
        <xdr:spPr>
          <a:xfrm>
            <a:off x="292680" y="42577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75" name="Plus Sign 153" hidden="1"/>
          <xdr:cNvSpPr/>
        </xdr:nvSpPr>
        <xdr:spPr>
          <a:xfrm>
            <a:off x="414720" y="44989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76" name="Minus Sign 154" hidden="1"/>
          <xdr:cNvSpPr/>
        </xdr:nvSpPr>
        <xdr:spPr>
          <a:xfrm>
            <a:off x="402120" y="46951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63</xdr:row>
      <xdr:rowOff>0</xdr:rowOff>
    </xdr:from>
    <xdr:to>
      <xdr:col>0</xdr:col>
      <xdr:colOff>830880</xdr:colOff>
      <xdr:row>82</xdr:row>
      <xdr:rowOff>219240</xdr:rowOff>
    </xdr:to>
    <xdr:grpSp>
      <xdr:nvGrpSpPr>
        <xdr:cNvPr id="1677" name="AddRemoveBTN_ChargesQ3_1"/>
        <xdr:cNvGrpSpPr/>
      </xdr:nvGrpSpPr>
      <xdr:grpSpPr>
        <a:xfrm>
          <a:off x="247320" y="5305320"/>
          <a:ext cx="583560" cy="676440"/>
          <a:chOff x="247320" y="5305320"/>
          <a:chExt cx="583560" cy="676440"/>
        </a:xfrm>
      </xdr:grpSpPr>
      <xdr:sp>
        <xdr:nvSpPr>
          <xdr:cNvPr id="1678" name="Rounded Rectangle 19" hidden="1"/>
          <xdr:cNvSpPr/>
        </xdr:nvSpPr>
        <xdr:spPr>
          <a:xfrm>
            <a:off x="254520" y="53175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79" name="Straight Connector 387"/>
          <xdr:cNvCxnSpPr/>
        </xdr:nvCxnSpPr>
        <xdr:spPr>
          <a:xfrm>
            <a:off x="247320" y="5763240"/>
            <a:ext cx="574560" cy="2880"/>
          </a:xfrm>
          <a:prstGeom prst="straightConnector1">
            <a:avLst/>
          </a:prstGeom>
          <a:ln w="28575">
            <a:solidFill>
              <a:srgbClr val="000000"/>
            </a:solidFill>
            <a:miter/>
          </a:ln>
        </xdr:spPr>
      </xdr:cxnSp>
      <xdr:cxnSp>
        <xdr:nvCxnSpPr>
          <xdr:cNvPr id="1680" name="Straight Connector 388"/>
          <xdr:cNvCxnSpPr/>
        </xdr:nvCxnSpPr>
        <xdr:spPr>
          <a:xfrm>
            <a:off x="264240" y="5536440"/>
            <a:ext cx="567000" cy="360"/>
          </a:xfrm>
          <a:prstGeom prst="straightConnector1">
            <a:avLst/>
          </a:prstGeom>
          <a:ln w="28575">
            <a:solidFill>
              <a:srgbClr val="000000"/>
            </a:solidFill>
            <a:miter/>
          </a:ln>
        </xdr:spPr>
      </xdr:cxnSp>
      <xdr:sp>
        <xdr:nvSpPr>
          <xdr:cNvPr id="1681" name="Rectangle 389" hidden="1"/>
          <xdr:cNvSpPr/>
        </xdr:nvSpPr>
        <xdr:spPr>
          <a:xfrm>
            <a:off x="292680" y="53053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82" name="Plus Sign 153" hidden="1"/>
          <xdr:cNvSpPr/>
        </xdr:nvSpPr>
        <xdr:spPr>
          <a:xfrm>
            <a:off x="414720" y="55465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83" name="Minus Sign 154" hidden="1"/>
          <xdr:cNvSpPr/>
        </xdr:nvSpPr>
        <xdr:spPr>
          <a:xfrm>
            <a:off x="402120" y="57430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63</xdr:row>
      <xdr:rowOff>76320</xdr:rowOff>
    </xdr:from>
    <xdr:to>
      <xdr:col>0</xdr:col>
      <xdr:colOff>830880</xdr:colOff>
      <xdr:row>82</xdr:row>
      <xdr:rowOff>343440</xdr:rowOff>
    </xdr:to>
    <xdr:grpSp>
      <xdr:nvGrpSpPr>
        <xdr:cNvPr id="1684" name="AddRemoveBTN_PropertyQ3_2"/>
        <xdr:cNvGrpSpPr/>
      </xdr:nvGrpSpPr>
      <xdr:grpSpPr>
        <a:xfrm>
          <a:off x="247320" y="5381640"/>
          <a:ext cx="583560" cy="724320"/>
          <a:chOff x="247320" y="5381640"/>
          <a:chExt cx="583560" cy="724320"/>
        </a:xfrm>
      </xdr:grpSpPr>
      <xdr:sp>
        <xdr:nvSpPr>
          <xdr:cNvPr id="1685" name="Rounded Rectangle 19" hidden="1"/>
          <xdr:cNvSpPr/>
        </xdr:nvSpPr>
        <xdr:spPr>
          <a:xfrm>
            <a:off x="254520" y="539496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86" name="Straight Connector 394"/>
          <xdr:cNvCxnSpPr/>
        </xdr:nvCxnSpPr>
        <xdr:spPr>
          <a:xfrm>
            <a:off x="247320" y="5871960"/>
            <a:ext cx="574560" cy="3240"/>
          </a:xfrm>
          <a:prstGeom prst="straightConnector1">
            <a:avLst/>
          </a:prstGeom>
          <a:ln w="28575">
            <a:solidFill>
              <a:srgbClr val="000000"/>
            </a:solidFill>
            <a:miter/>
          </a:ln>
        </xdr:spPr>
      </xdr:cxnSp>
      <xdr:cxnSp>
        <xdr:nvCxnSpPr>
          <xdr:cNvPr id="1687" name="Straight Connector 395"/>
          <xdr:cNvCxnSpPr/>
        </xdr:nvCxnSpPr>
        <xdr:spPr>
          <a:xfrm>
            <a:off x="264240" y="5629320"/>
            <a:ext cx="567000" cy="360"/>
          </a:xfrm>
          <a:prstGeom prst="straightConnector1">
            <a:avLst/>
          </a:prstGeom>
          <a:ln w="28575">
            <a:solidFill>
              <a:srgbClr val="000000"/>
            </a:solidFill>
            <a:miter/>
          </a:ln>
        </xdr:spPr>
      </xdr:cxnSp>
      <xdr:sp>
        <xdr:nvSpPr>
          <xdr:cNvPr id="1688" name="Rectangle 396" hidden="1"/>
          <xdr:cNvSpPr/>
        </xdr:nvSpPr>
        <xdr:spPr>
          <a:xfrm>
            <a:off x="292680" y="538164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689" name="Plus Sign 209" hidden="1"/>
          <xdr:cNvSpPr/>
        </xdr:nvSpPr>
        <xdr:spPr>
          <a:xfrm>
            <a:off x="414720" y="56397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90" name="Minus Sign 210" hidden="1"/>
          <xdr:cNvSpPr/>
        </xdr:nvSpPr>
        <xdr:spPr>
          <a:xfrm>
            <a:off x="402120" y="58503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63</xdr:row>
      <xdr:rowOff>19080</xdr:rowOff>
    </xdr:from>
    <xdr:to>
      <xdr:col>0</xdr:col>
      <xdr:colOff>830880</xdr:colOff>
      <xdr:row>82</xdr:row>
      <xdr:rowOff>237960</xdr:rowOff>
    </xdr:to>
    <xdr:grpSp>
      <xdr:nvGrpSpPr>
        <xdr:cNvPr id="1691" name="AddRemoveBTN_PropertyQ3_1"/>
        <xdr:cNvGrpSpPr/>
      </xdr:nvGrpSpPr>
      <xdr:grpSpPr>
        <a:xfrm>
          <a:off x="247320" y="5324400"/>
          <a:ext cx="583560" cy="676080"/>
          <a:chOff x="247320" y="5324400"/>
          <a:chExt cx="583560" cy="676080"/>
        </a:xfrm>
      </xdr:grpSpPr>
      <xdr:sp>
        <xdr:nvSpPr>
          <xdr:cNvPr id="1692" name="Rounded Rectangle 19" hidden="1"/>
          <xdr:cNvSpPr/>
        </xdr:nvSpPr>
        <xdr:spPr>
          <a:xfrm>
            <a:off x="254520" y="533664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693" name="Straight Connector 401"/>
          <xdr:cNvCxnSpPr/>
        </xdr:nvCxnSpPr>
        <xdr:spPr>
          <a:xfrm>
            <a:off x="247320" y="5782320"/>
            <a:ext cx="574560" cy="2880"/>
          </a:xfrm>
          <a:prstGeom prst="straightConnector1">
            <a:avLst/>
          </a:prstGeom>
          <a:ln w="28575">
            <a:solidFill>
              <a:srgbClr val="000000"/>
            </a:solidFill>
            <a:miter/>
          </a:ln>
        </xdr:spPr>
      </xdr:cxnSp>
      <xdr:cxnSp>
        <xdr:nvCxnSpPr>
          <xdr:cNvPr id="1694" name="Straight Connector 402"/>
          <xdr:cNvCxnSpPr/>
        </xdr:nvCxnSpPr>
        <xdr:spPr>
          <a:xfrm>
            <a:off x="264240" y="5555520"/>
            <a:ext cx="567000" cy="360"/>
          </a:xfrm>
          <a:prstGeom prst="straightConnector1">
            <a:avLst/>
          </a:prstGeom>
          <a:ln w="28575">
            <a:solidFill>
              <a:srgbClr val="000000"/>
            </a:solidFill>
            <a:miter/>
          </a:ln>
        </xdr:spPr>
      </xdr:cxnSp>
      <xdr:sp>
        <xdr:nvSpPr>
          <xdr:cNvPr id="1695" name="Rectangle 403" hidden="1"/>
          <xdr:cNvSpPr/>
        </xdr:nvSpPr>
        <xdr:spPr>
          <a:xfrm>
            <a:off x="292680" y="53244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696" name="Plus Sign 153" hidden="1"/>
          <xdr:cNvSpPr/>
        </xdr:nvSpPr>
        <xdr:spPr>
          <a:xfrm>
            <a:off x="414720" y="55656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697" name="Minus Sign 154" hidden="1"/>
          <xdr:cNvSpPr/>
        </xdr:nvSpPr>
        <xdr:spPr>
          <a:xfrm>
            <a:off x="402120" y="57618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81</xdr:row>
      <xdr:rowOff>0</xdr:rowOff>
    </xdr:from>
    <xdr:to>
      <xdr:col>0</xdr:col>
      <xdr:colOff>830880</xdr:colOff>
      <xdr:row>82</xdr:row>
      <xdr:rowOff>562320</xdr:rowOff>
    </xdr:to>
    <xdr:grpSp>
      <xdr:nvGrpSpPr>
        <xdr:cNvPr id="1698" name="AddRemoveBTN_ChargesQ3_1"/>
        <xdr:cNvGrpSpPr/>
      </xdr:nvGrpSpPr>
      <xdr:grpSpPr>
        <a:xfrm>
          <a:off x="247320" y="5648400"/>
          <a:ext cx="583560" cy="676440"/>
          <a:chOff x="247320" y="5648400"/>
          <a:chExt cx="583560" cy="676440"/>
        </a:xfrm>
      </xdr:grpSpPr>
      <xdr:sp>
        <xdr:nvSpPr>
          <xdr:cNvPr id="1699" name="Rounded Rectangle 19" hidden="1"/>
          <xdr:cNvSpPr/>
        </xdr:nvSpPr>
        <xdr:spPr>
          <a:xfrm>
            <a:off x="254520" y="566064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00" name="Straight Connector 408"/>
          <xdr:cNvCxnSpPr/>
        </xdr:nvCxnSpPr>
        <xdr:spPr>
          <a:xfrm>
            <a:off x="247320" y="6106320"/>
            <a:ext cx="574560" cy="2880"/>
          </a:xfrm>
          <a:prstGeom prst="straightConnector1">
            <a:avLst/>
          </a:prstGeom>
          <a:ln w="28575">
            <a:solidFill>
              <a:srgbClr val="000000"/>
            </a:solidFill>
            <a:miter/>
          </a:ln>
        </xdr:spPr>
      </xdr:cxnSp>
      <xdr:cxnSp>
        <xdr:nvCxnSpPr>
          <xdr:cNvPr id="1701" name="Straight Connector 409"/>
          <xdr:cNvCxnSpPr/>
        </xdr:nvCxnSpPr>
        <xdr:spPr>
          <a:xfrm>
            <a:off x="264240" y="5879520"/>
            <a:ext cx="567000" cy="360"/>
          </a:xfrm>
          <a:prstGeom prst="straightConnector1">
            <a:avLst/>
          </a:prstGeom>
          <a:ln w="28575">
            <a:solidFill>
              <a:srgbClr val="000000"/>
            </a:solidFill>
            <a:miter/>
          </a:ln>
        </xdr:spPr>
      </xdr:cxnSp>
      <xdr:sp>
        <xdr:nvSpPr>
          <xdr:cNvPr id="1702" name="Rectangle 410" hidden="1"/>
          <xdr:cNvSpPr/>
        </xdr:nvSpPr>
        <xdr:spPr>
          <a:xfrm>
            <a:off x="292680" y="56484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03" name="Plus Sign 153" hidden="1"/>
          <xdr:cNvSpPr/>
        </xdr:nvSpPr>
        <xdr:spPr>
          <a:xfrm>
            <a:off x="414720" y="58896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04" name="Minus Sign 154" hidden="1"/>
          <xdr:cNvSpPr/>
        </xdr:nvSpPr>
        <xdr:spPr>
          <a:xfrm>
            <a:off x="402120" y="60861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81</xdr:row>
      <xdr:rowOff>76320</xdr:rowOff>
    </xdr:from>
    <xdr:to>
      <xdr:col>0</xdr:col>
      <xdr:colOff>830880</xdr:colOff>
      <xdr:row>82</xdr:row>
      <xdr:rowOff>686520</xdr:rowOff>
    </xdr:to>
    <xdr:grpSp>
      <xdr:nvGrpSpPr>
        <xdr:cNvPr id="1705" name="AddRemoveBTN_PropertyQ4_2"/>
        <xdr:cNvGrpSpPr/>
      </xdr:nvGrpSpPr>
      <xdr:grpSpPr>
        <a:xfrm>
          <a:off x="247320" y="5724720"/>
          <a:ext cx="583560" cy="724320"/>
          <a:chOff x="247320" y="5724720"/>
          <a:chExt cx="583560" cy="724320"/>
        </a:xfrm>
      </xdr:grpSpPr>
      <xdr:sp>
        <xdr:nvSpPr>
          <xdr:cNvPr id="1706" name="Rounded Rectangle 19" hidden="1"/>
          <xdr:cNvSpPr/>
        </xdr:nvSpPr>
        <xdr:spPr>
          <a:xfrm>
            <a:off x="254520" y="573804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07" name="Straight Connector 415"/>
          <xdr:cNvCxnSpPr/>
        </xdr:nvCxnSpPr>
        <xdr:spPr>
          <a:xfrm>
            <a:off x="247320" y="6215040"/>
            <a:ext cx="574560" cy="3240"/>
          </a:xfrm>
          <a:prstGeom prst="straightConnector1">
            <a:avLst/>
          </a:prstGeom>
          <a:ln w="28575">
            <a:solidFill>
              <a:srgbClr val="000000"/>
            </a:solidFill>
            <a:miter/>
          </a:ln>
        </xdr:spPr>
      </xdr:cxnSp>
      <xdr:cxnSp>
        <xdr:nvCxnSpPr>
          <xdr:cNvPr id="1708" name="Straight Connector 416"/>
          <xdr:cNvCxnSpPr/>
        </xdr:nvCxnSpPr>
        <xdr:spPr>
          <a:xfrm>
            <a:off x="264240" y="5972400"/>
            <a:ext cx="567000" cy="360"/>
          </a:xfrm>
          <a:prstGeom prst="straightConnector1">
            <a:avLst/>
          </a:prstGeom>
          <a:ln w="28575">
            <a:solidFill>
              <a:srgbClr val="000000"/>
            </a:solidFill>
            <a:miter/>
          </a:ln>
        </xdr:spPr>
      </xdr:cxnSp>
      <xdr:sp>
        <xdr:nvSpPr>
          <xdr:cNvPr id="1709" name="Rectangle 417" hidden="1"/>
          <xdr:cNvSpPr/>
        </xdr:nvSpPr>
        <xdr:spPr>
          <a:xfrm>
            <a:off x="292680" y="572472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710" name="Plus Sign 209" hidden="1"/>
          <xdr:cNvSpPr/>
        </xdr:nvSpPr>
        <xdr:spPr>
          <a:xfrm>
            <a:off x="414720" y="598284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11" name="Minus Sign 210" hidden="1"/>
          <xdr:cNvSpPr/>
        </xdr:nvSpPr>
        <xdr:spPr>
          <a:xfrm>
            <a:off x="402120" y="619344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81</xdr:row>
      <xdr:rowOff>19080</xdr:rowOff>
    </xdr:from>
    <xdr:to>
      <xdr:col>0</xdr:col>
      <xdr:colOff>830880</xdr:colOff>
      <xdr:row>82</xdr:row>
      <xdr:rowOff>581040</xdr:rowOff>
    </xdr:to>
    <xdr:grpSp>
      <xdr:nvGrpSpPr>
        <xdr:cNvPr id="1712" name="AddRemoveBTN_PropertyQ4_1"/>
        <xdr:cNvGrpSpPr/>
      </xdr:nvGrpSpPr>
      <xdr:grpSpPr>
        <a:xfrm>
          <a:off x="247320" y="5667480"/>
          <a:ext cx="583560" cy="676080"/>
          <a:chOff x="247320" y="5667480"/>
          <a:chExt cx="583560" cy="676080"/>
        </a:xfrm>
      </xdr:grpSpPr>
      <xdr:sp>
        <xdr:nvSpPr>
          <xdr:cNvPr id="1713" name="Rounded Rectangle 19" hidden="1"/>
          <xdr:cNvSpPr/>
        </xdr:nvSpPr>
        <xdr:spPr>
          <a:xfrm>
            <a:off x="254520" y="56797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14" name="Straight Connector 422"/>
          <xdr:cNvCxnSpPr/>
        </xdr:nvCxnSpPr>
        <xdr:spPr>
          <a:xfrm>
            <a:off x="247320" y="6125400"/>
            <a:ext cx="574560" cy="2880"/>
          </a:xfrm>
          <a:prstGeom prst="straightConnector1">
            <a:avLst/>
          </a:prstGeom>
          <a:ln w="28575">
            <a:solidFill>
              <a:srgbClr val="000000"/>
            </a:solidFill>
            <a:miter/>
          </a:ln>
        </xdr:spPr>
      </xdr:cxnSp>
      <xdr:cxnSp>
        <xdr:nvCxnSpPr>
          <xdr:cNvPr id="1715" name="Straight Connector 423"/>
          <xdr:cNvCxnSpPr/>
        </xdr:nvCxnSpPr>
        <xdr:spPr>
          <a:xfrm>
            <a:off x="264240" y="5898600"/>
            <a:ext cx="567000" cy="360"/>
          </a:xfrm>
          <a:prstGeom prst="straightConnector1">
            <a:avLst/>
          </a:prstGeom>
          <a:ln w="28575">
            <a:solidFill>
              <a:srgbClr val="000000"/>
            </a:solidFill>
            <a:miter/>
          </a:ln>
        </xdr:spPr>
      </xdr:cxnSp>
      <xdr:sp>
        <xdr:nvSpPr>
          <xdr:cNvPr id="1716" name="Rectangle 424" hidden="1"/>
          <xdr:cNvSpPr/>
        </xdr:nvSpPr>
        <xdr:spPr>
          <a:xfrm>
            <a:off x="292680" y="56674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17" name="Plus Sign 153" hidden="1"/>
          <xdr:cNvSpPr/>
        </xdr:nvSpPr>
        <xdr:spPr>
          <a:xfrm>
            <a:off x="414720" y="59086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18" name="Minus Sign 154" hidden="1"/>
          <xdr:cNvSpPr/>
        </xdr:nvSpPr>
        <xdr:spPr>
          <a:xfrm>
            <a:off x="402120" y="61048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92</xdr:row>
      <xdr:rowOff>0</xdr:rowOff>
    </xdr:from>
    <xdr:to>
      <xdr:col>0</xdr:col>
      <xdr:colOff>830880</xdr:colOff>
      <xdr:row>106</xdr:row>
      <xdr:rowOff>47880</xdr:rowOff>
    </xdr:to>
    <xdr:grpSp>
      <xdr:nvGrpSpPr>
        <xdr:cNvPr id="1719" name="AddRemoveBTN_ChargesQ3_1"/>
        <xdr:cNvGrpSpPr/>
      </xdr:nvGrpSpPr>
      <xdr:grpSpPr>
        <a:xfrm>
          <a:off x="247320" y="6724800"/>
          <a:ext cx="583560" cy="676440"/>
          <a:chOff x="247320" y="6724800"/>
          <a:chExt cx="583560" cy="676440"/>
        </a:xfrm>
      </xdr:grpSpPr>
      <xdr:sp>
        <xdr:nvSpPr>
          <xdr:cNvPr id="1720" name="Rounded Rectangle 19" hidden="1"/>
          <xdr:cNvSpPr/>
        </xdr:nvSpPr>
        <xdr:spPr>
          <a:xfrm>
            <a:off x="254520" y="673704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21" name="Straight Connector 429"/>
          <xdr:cNvCxnSpPr/>
        </xdr:nvCxnSpPr>
        <xdr:spPr>
          <a:xfrm>
            <a:off x="247320" y="7182720"/>
            <a:ext cx="574560" cy="2880"/>
          </a:xfrm>
          <a:prstGeom prst="straightConnector1">
            <a:avLst/>
          </a:prstGeom>
          <a:ln w="28575">
            <a:solidFill>
              <a:srgbClr val="000000"/>
            </a:solidFill>
            <a:miter/>
          </a:ln>
        </xdr:spPr>
      </xdr:cxnSp>
      <xdr:cxnSp>
        <xdr:nvCxnSpPr>
          <xdr:cNvPr id="1722" name="Straight Connector 430"/>
          <xdr:cNvCxnSpPr/>
        </xdr:nvCxnSpPr>
        <xdr:spPr>
          <a:xfrm>
            <a:off x="264240" y="6955920"/>
            <a:ext cx="567000" cy="360"/>
          </a:xfrm>
          <a:prstGeom prst="straightConnector1">
            <a:avLst/>
          </a:prstGeom>
          <a:ln w="28575">
            <a:solidFill>
              <a:srgbClr val="000000"/>
            </a:solidFill>
            <a:miter/>
          </a:ln>
        </xdr:spPr>
      </xdr:cxnSp>
      <xdr:sp>
        <xdr:nvSpPr>
          <xdr:cNvPr id="1723" name="Rectangle 431" hidden="1"/>
          <xdr:cNvSpPr/>
        </xdr:nvSpPr>
        <xdr:spPr>
          <a:xfrm>
            <a:off x="292680" y="67248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24" name="Plus Sign 153" hidden="1"/>
          <xdr:cNvSpPr/>
        </xdr:nvSpPr>
        <xdr:spPr>
          <a:xfrm>
            <a:off x="414720" y="69660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25" name="Minus Sign 154" hidden="1"/>
          <xdr:cNvSpPr/>
        </xdr:nvSpPr>
        <xdr:spPr>
          <a:xfrm>
            <a:off x="402120" y="71625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92</xdr:row>
      <xdr:rowOff>19080</xdr:rowOff>
    </xdr:from>
    <xdr:to>
      <xdr:col>0</xdr:col>
      <xdr:colOff>830880</xdr:colOff>
      <xdr:row>106</xdr:row>
      <xdr:rowOff>66600</xdr:rowOff>
    </xdr:to>
    <xdr:grpSp>
      <xdr:nvGrpSpPr>
        <xdr:cNvPr id="1726" name="AddRemoveBTN_PropertyQ5_1"/>
        <xdr:cNvGrpSpPr/>
      </xdr:nvGrpSpPr>
      <xdr:grpSpPr>
        <a:xfrm>
          <a:off x="247320" y="6743880"/>
          <a:ext cx="583560" cy="676080"/>
          <a:chOff x="247320" y="6743880"/>
          <a:chExt cx="583560" cy="676080"/>
        </a:xfrm>
      </xdr:grpSpPr>
      <xdr:sp>
        <xdr:nvSpPr>
          <xdr:cNvPr id="1727" name="Rounded Rectangle 19" hidden="1"/>
          <xdr:cNvSpPr/>
        </xdr:nvSpPr>
        <xdr:spPr>
          <a:xfrm>
            <a:off x="254520" y="67561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28" name="Straight Connector 443"/>
          <xdr:cNvCxnSpPr/>
        </xdr:nvCxnSpPr>
        <xdr:spPr>
          <a:xfrm>
            <a:off x="247320" y="7201800"/>
            <a:ext cx="574560" cy="2880"/>
          </a:xfrm>
          <a:prstGeom prst="straightConnector1">
            <a:avLst/>
          </a:prstGeom>
          <a:ln w="28575">
            <a:solidFill>
              <a:srgbClr val="000000"/>
            </a:solidFill>
            <a:miter/>
          </a:ln>
        </xdr:spPr>
      </xdr:cxnSp>
      <xdr:cxnSp>
        <xdr:nvCxnSpPr>
          <xdr:cNvPr id="1729" name="Straight Connector 444"/>
          <xdr:cNvCxnSpPr/>
        </xdr:nvCxnSpPr>
        <xdr:spPr>
          <a:xfrm>
            <a:off x="264240" y="6975000"/>
            <a:ext cx="567000" cy="360"/>
          </a:xfrm>
          <a:prstGeom prst="straightConnector1">
            <a:avLst/>
          </a:prstGeom>
          <a:ln w="28575">
            <a:solidFill>
              <a:srgbClr val="000000"/>
            </a:solidFill>
            <a:miter/>
          </a:ln>
        </xdr:spPr>
      </xdr:cxnSp>
      <xdr:sp>
        <xdr:nvSpPr>
          <xdr:cNvPr id="1730" name="Rectangle 445" hidden="1"/>
          <xdr:cNvSpPr/>
        </xdr:nvSpPr>
        <xdr:spPr>
          <a:xfrm>
            <a:off x="292680" y="67438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31" name="Plus Sign 153" hidden="1"/>
          <xdr:cNvSpPr/>
        </xdr:nvSpPr>
        <xdr:spPr>
          <a:xfrm>
            <a:off x="414720" y="69850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32" name="Minus Sign 154" hidden="1"/>
          <xdr:cNvSpPr/>
        </xdr:nvSpPr>
        <xdr:spPr>
          <a:xfrm>
            <a:off x="402120" y="71812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106</xdr:row>
      <xdr:rowOff>0</xdr:rowOff>
    </xdr:from>
    <xdr:to>
      <xdr:col>0</xdr:col>
      <xdr:colOff>830880</xdr:colOff>
      <xdr:row>107</xdr:row>
      <xdr:rowOff>562320</xdr:rowOff>
    </xdr:to>
    <xdr:grpSp>
      <xdr:nvGrpSpPr>
        <xdr:cNvPr id="1733" name="AddRemoveBTN_ChargesQ3_1"/>
        <xdr:cNvGrpSpPr/>
      </xdr:nvGrpSpPr>
      <xdr:grpSpPr>
        <a:xfrm>
          <a:off x="247320" y="7353360"/>
          <a:ext cx="583560" cy="676440"/>
          <a:chOff x="247320" y="7353360"/>
          <a:chExt cx="583560" cy="676440"/>
        </a:xfrm>
      </xdr:grpSpPr>
      <xdr:sp>
        <xdr:nvSpPr>
          <xdr:cNvPr id="1734" name="Rounded Rectangle 19" hidden="1"/>
          <xdr:cNvSpPr/>
        </xdr:nvSpPr>
        <xdr:spPr>
          <a:xfrm>
            <a:off x="254520" y="73656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35" name="Straight Connector 450"/>
          <xdr:cNvCxnSpPr/>
        </xdr:nvCxnSpPr>
        <xdr:spPr>
          <a:xfrm>
            <a:off x="247320" y="7811280"/>
            <a:ext cx="574560" cy="2880"/>
          </a:xfrm>
          <a:prstGeom prst="straightConnector1">
            <a:avLst/>
          </a:prstGeom>
          <a:ln w="28575">
            <a:solidFill>
              <a:srgbClr val="000000"/>
            </a:solidFill>
            <a:miter/>
          </a:ln>
        </xdr:spPr>
      </xdr:cxnSp>
      <xdr:cxnSp>
        <xdr:nvCxnSpPr>
          <xdr:cNvPr id="1736" name="Straight Connector 451"/>
          <xdr:cNvCxnSpPr/>
        </xdr:nvCxnSpPr>
        <xdr:spPr>
          <a:xfrm>
            <a:off x="264240" y="7584480"/>
            <a:ext cx="567000" cy="360"/>
          </a:xfrm>
          <a:prstGeom prst="straightConnector1">
            <a:avLst/>
          </a:prstGeom>
          <a:ln w="28575">
            <a:solidFill>
              <a:srgbClr val="000000"/>
            </a:solidFill>
            <a:miter/>
          </a:ln>
        </xdr:spPr>
      </xdr:cxnSp>
      <xdr:sp>
        <xdr:nvSpPr>
          <xdr:cNvPr id="1737" name="Rectangle 452" hidden="1"/>
          <xdr:cNvSpPr/>
        </xdr:nvSpPr>
        <xdr:spPr>
          <a:xfrm>
            <a:off x="292680" y="73533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38" name="Plus Sign 153" hidden="1"/>
          <xdr:cNvSpPr/>
        </xdr:nvSpPr>
        <xdr:spPr>
          <a:xfrm>
            <a:off x="414720" y="75945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39" name="Minus Sign 154" hidden="1"/>
          <xdr:cNvSpPr/>
        </xdr:nvSpPr>
        <xdr:spPr>
          <a:xfrm>
            <a:off x="402120" y="77911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106</xdr:row>
      <xdr:rowOff>28440</xdr:rowOff>
    </xdr:from>
    <xdr:to>
      <xdr:col>0</xdr:col>
      <xdr:colOff>830880</xdr:colOff>
      <xdr:row>107</xdr:row>
      <xdr:rowOff>590760</xdr:rowOff>
    </xdr:to>
    <xdr:grpSp>
      <xdr:nvGrpSpPr>
        <xdr:cNvPr id="1740" name="AddRemoveBTN_PropertyQ6_1"/>
        <xdr:cNvGrpSpPr/>
      </xdr:nvGrpSpPr>
      <xdr:grpSpPr>
        <a:xfrm>
          <a:off x="247320" y="7381800"/>
          <a:ext cx="583560" cy="676440"/>
          <a:chOff x="247320" y="7381800"/>
          <a:chExt cx="583560" cy="676440"/>
        </a:xfrm>
      </xdr:grpSpPr>
      <xdr:sp>
        <xdr:nvSpPr>
          <xdr:cNvPr id="1741" name="Rounded Rectangle 19" hidden="1"/>
          <xdr:cNvSpPr/>
        </xdr:nvSpPr>
        <xdr:spPr>
          <a:xfrm>
            <a:off x="254520" y="73944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42" name="Straight Connector 464"/>
          <xdr:cNvCxnSpPr/>
        </xdr:nvCxnSpPr>
        <xdr:spPr>
          <a:xfrm>
            <a:off x="247320" y="7839720"/>
            <a:ext cx="574560" cy="2880"/>
          </a:xfrm>
          <a:prstGeom prst="straightConnector1">
            <a:avLst/>
          </a:prstGeom>
          <a:ln w="28575">
            <a:solidFill>
              <a:srgbClr val="000000"/>
            </a:solidFill>
            <a:miter/>
          </a:ln>
        </xdr:spPr>
      </xdr:cxnSp>
      <xdr:cxnSp>
        <xdr:nvCxnSpPr>
          <xdr:cNvPr id="1743" name="Straight Connector 465"/>
          <xdr:cNvCxnSpPr/>
        </xdr:nvCxnSpPr>
        <xdr:spPr>
          <a:xfrm>
            <a:off x="264240" y="7612920"/>
            <a:ext cx="567000" cy="360"/>
          </a:xfrm>
          <a:prstGeom prst="straightConnector1">
            <a:avLst/>
          </a:prstGeom>
          <a:ln w="28575">
            <a:solidFill>
              <a:srgbClr val="000000"/>
            </a:solidFill>
            <a:miter/>
          </a:ln>
        </xdr:spPr>
      </xdr:cxnSp>
      <xdr:sp>
        <xdr:nvSpPr>
          <xdr:cNvPr id="1744" name="Rectangle 466" hidden="1"/>
          <xdr:cNvSpPr/>
        </xdr:nvSpPr>
        <xdr:spPr>
          <a:xfrm>
            <a:off x="292680" y="73818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45" name="Plus Sign 153" hidden="1"/>
          <xdr:cNvSpPr/>
        </xdr:nvSpPr>
        <xdr:spPr>
          <a:xfrm>
            <a:off x="414720" y="76230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46" name="Minus Sign 154" hidden="1"/>
          <xdr:cNvSpPr/>
        </xdr:nvSpPr>
        <xdr:spPr>
          <a:xfrm>
            <a:off x="402120" y="78195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125</xdr:row>
      <xdr:rowOff>0</xdr:rowOff>
    </xdr:from>
    <xdr:to>
      <xdr:col>0</xdr:col>
      <xdr:colOff>830880</xdr:colOff>
      <xdr:row>137</xdr:row>
      <xdr:rowOff>219240</xdr:rowOff>
    </xdr:to>
    <xdr:grpSp>
      <xdr:nvGrpSpPr>
        <xdr:cNvPr id="1747" name="AddRemoveBTN_ChargesQ3_1"/>
        <xdr:cNvGrpSpPr/>
      </xdr:nvGrpSpPr>
      <xdr:grpSpPr>
        <a:xfrm>
          <a:off x="247320" y="8229600"/>
          <a:ext cx="583560" cy="676440"/>
          <a:chOff x="247320" y="8229600"/>
          <a:chExt cx="583560" cy="676440"/>
        </a:xfrm>
      </xdr:grpSpPr>
      <xdr:sp>
        <xdr:nvSpPr>
          <xdr:cNvPr id="1748" name="Rounded Rectangle 19" hidden="1"/>
          <xdr:cNvSpPr/>
        </xdr:nvSpPr>
        <xdr:spPr>
          <a:xfrm>
            <a:off x="254520" y="824184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49" name="Straight Connector 471"/>
          <xdr:cNvCxnSpPr/>
        </xdr:nvCxnSpPr>
        <xdr:spPr>
          <a:xfrm>
            <a:off x="247320" y="8687520"/>
            <a:ext cx="574560" cy="2880"/>
          </a:xfrm>
          <a:prstGeom prst="straightConnector1">
            <a:avLst/>
          </a:prstGeom>
          <a:ln w="28575">
            <a:solidFill>
              <a:srgbClr val="000000"/>
            </a:solidFill>
            <a:miter/>
          </a:ln>
        </xdr:spPr>
      </xdr:cxnSp>
      <xdr:cxnSp>
        <xdr:nvCxnSpPr>
          <xdr:cNvPr id="1750" name="Straight Connector 472"/>
          <xdr:cNvCxnSpPr/>
        </xdr:nvCxnSpPr>
        <xdr:spPr>
          <a:xfrm>
            <a:off x="264240" y="8460720"/>
            <a:ext cx="567000" cy="360"/>
          </a:xfrm>
          <a:prstGeom prst="straightConnector1">
            <a:avLst/>
          </a:prstGeom>
          <a:ln w="28575">
            <a:solidFill>
              <a:srgbClr val="000000"/>
            </a:solidFill>
            <a:miter/>
          </a:ln>
        </xdr:spPr>
      </xdr:cxnSp>
      <xdr:sp>
        <xdr:nvSpPr>
          <xdr:cNvPr id="1751" name="Rectangle 473" hidden="1"/>
          <xdr:cNvSpPr/>
        </xdr:nvSpPr>
        <xdr:spPr>
          <a:xfrm>
            <a:off x="292680" y="82296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52" name="Plus Sign 153" hidden="1"/>
          <xdr:cNvSpPr/>
        </xdr:nvSpPr>
        <xdr:spPr>
          <a:xfrm>
            <a:off x="414720" y="84708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53" name="Minus Sign 154" hidden="1"/>
          <xdr:cNvSpPr/>
        </xdr:nvSpPr>
        <xdr:spPr>
          <a:xfrm>
            <a:off x="402120" y="86673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125</xdr:row>
      <xdr:rowOff>38160</xdr:rowOff>
    </xdr:from>
    <xdr:to>
      <xdr:col>0</xdr:col>
      <xdr:colOff>830880</xdr:colOff>
      <xdr:row>137</xdr:row>
      <xdr:rowOff>305280</xdr:rowOff>
    </xdr:to>
    <xdr:grpSp>
      <xdr:nvGrpSpPr>
        <xdr:cNvPr id="1754" name="AddRemoveBTN_PropertyQ7_2"/>
        <xdr:cNvGrpSpPr/>
      </xdr:nvGrpSpPr>
      <xdr:grpSpPr>
        <a:xfrm>
          <a:off x="247320" y="8267760"/>
          <a:ext cx="583560" cy="724320"/>
          <a:chOff x="247320" y="8267760"/>
          <a:chExt cx="583560" cy="724320"/>
        </a:xfrm>
      </xdr:grpSpPr>
      <xdr:sp>
        <xdr:nvSpPr>
          <xdr:cNvPr id="1755" name="Rounded Rectangle 19" hidden="1"/>
          <xdr:cNvSpPr/>
        </xdr:nvSpPr>
        <xdr:spPr>
          <a:xfrm>
            <a:off x="254520" y="828108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56" name="Straight Connector 478"/>
          <xdr:cNvCxnSpPr/>
        </xdr:nvCxnSpPr>
        <xdr:spPr>
          <a:xfrm>
            <a:off x="247320" y="8758440"/>
            <a:ext cx="574560" cy="2880"/>
          </a:xfrm>
          <a:prstGeom prst="straightConnector1">
            <a:avLst/>
          </a:prstGeom>
          <a:ln w="28575">
            <a:solidFill>
              <a:srgbClr val="000000"/>
            </a:solidFill>
            <a:miter/>
          </a:ln>
        </xdr:spPr>
      </xdr:cxnSp>
      <xdr:cxnSp>
        <xdr:nvCxnSpPr>
          <xdr:cNvPr id="1757" name="Straight Connector 479"/>
          <xdr:cNvCxnSpPr/>
        </xdr:nvCxnSpPr>
        <xdr:spPr>
          <a:xfrm>
            <a:off x="264240" y="8515440"/>
            <a:ext cx="567000" cy="360"/>
          </a:xfrm>
          <a:prstGeom prst="straightConnector1">
            <a:avLst/>
          </a:prstGeom>
          <a:ln w="28575">
            <a:solidFill>
              <a:srgbClr val="000000"/>
            </a:solidFill>
            <a:miter/>
          </a:ln>
        </xdr:spPr>
      </xdr:cxnSp>
      <xdr:sp>
        <xdr:nvSpPr>
          <xdr:cNvPr id="1758" name="Rectangle 480" hidden="1"/>
          <xdr:cNvSpPr/>
        </xdr:nvSpPr>
        <xdr:spPr>
          <a:xfrm>
            <a:off x="292680" y="826776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759" name="Plus Sign 209" hidden="1"/>
          <xdr:cNvSpPr/>
        </xdr:nvSpPr>
        <xdr:spPr>
          <a:xfrm>
            <a:off x="414720" y="852588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60" name="Minus Sign 210" hidden="1"/>
          <xdr:cNvSpPr/>
        </xdr:nvSpPr>
        <xdr:spPr>
          <a:xfrm>
            <a:off x="402120" y="873648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125</xdr:row>
      <xdr:rowOff>38160</xdr:rowOff>
    </xdr:from>
    <xdr:to>
      <xdr:col>0</xdr:col>
      <xdr:colOff>830880</xdr:colOff>
      <xdr:row>137</xdr:row>
      <xdr:rowOff>257040</xdr:rowOff>
    </xdr:to>
    <xdr:grpSp>
      <xdr:nvGrpSpPr>
        <xdr:cNvPr id="1761" name="AddRemoveBTN_PropertyQ7_1"/>
        <xdr:cNvGrpSpPr/>
      </xdr:nvGrpSpPr>
      <xdr:grpSpPr>
        <a:xfrm>
          <a:off x="247320" y="8267760"/>
          <a:ext cx="583560" cy="676080"/>
          <a:chOff x="247320" y="8267760"/>
          <a:chExt cx="583560" cy="676080"/>
        </a:xfrm>
      </xdr:grpSpPr>
      <xdr:sp>
        <xdr:nvSpPr>
          <xdr:cNvPr id="1762" name="Rounded Rectangle 19" hidden="1"/>
          <xdr:cNvSpPr/>
        </xdr:nvSpPr>
        <xdr:spPr>
          <a:xfrm>
            <a:off x="254520" y="82800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63" name="Straight Connector 485"/>
          <xdr:cNvCxnSpPr/>
        </xdr:nvCxnSpPr>
        <xdr:spPr>
          <a:xfrm>
            <a:off x="247320" y="8725680"/>
            <a:ext cx="574560" cy="2880"/>
          </a:xfrm>
          <a:prstGeom prst="straightConnector1">
            <a:avLst/>
          </a:prstGeom>
          <a:ln w="28575">
            <a:solidFill>
              <a:srgbClr val="000000"/>
            </a:solidFill>
            <a:miter/>
          </a:ln>
        </xdr:spPr>
      </xdr:cxnSp>
      <xdr:cxnSp>
        <xdr:nvCxnSpPr>
          <xdr:cNvPr id="1764" name="Straight Connector 486"/>
          <xdr:cNvCxnSpPr/>
        </xdr:nvCxnSpPr>
        <xdr:spPr>
          <a:xfrm>
            <a:off x="264240" y="8498880"/>
            <a:ext cx="567000" cy="360"/>
          </a:xfrm>
          <a:prstGeom prst="straightConnector1">
            <a:avLst/>
          </a:prstGeom>
          <a:ln w="28575">
            <a:solidFill>
              <a:srgbClr val="000000"/>
            </a:solidFill>
            <a:miter/>
          </a:ln>
        </xdr:spPr>
      </xdr:cxnSp>
      <xdr:sp>
        <xdr:nvSpPr>
          <xdr:cNvPr id="1765" name="Rectangle 487" hidden="1"/>
          <xdr:cNvSpPr/>
        </xdr:nvSpPr>
        <xdr:spPr>
          <a:xfrm>
            <a:off x="292680" y="82677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66" name="Plus Sign 153" hidden="1"/>
          <xdr:cNvSpPr/>
        </xdr:nvSpPr>
        <xdr:spPr>
          <a:xfrm>
            <a:off x="414720" y="85089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67" name="Minus Sign 154" hidden="1"/>
          <xdr:cNvSpPr/>
        </xdr:nvSpPr>
        <xdr:spPr>
          <a:xfrm>
            <a:off x="402120" y="87051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136</xdr:row>
      <xdr:rowOff>0</xdr:rowOff>
    </xdr:from>
    <xdr:to>
      <xdr:col>0</xdr:col>
      <xdr:colOff>830880</xdr:colOff>
      <xdr:row>152</xdr:row>
      <xdr:rowOff>28800</xdr:rowOff>
    </xdr:to>
    <xdr:grpSp>
      <xdr:nvGrpSpPr>
        <xdr:cNvPr id="1768" name="AddRemoveBTN_ChargesQ3_1"/>
        <xdr:cNvGrpSpPr/>
      </xdr:nvGrpSpPr>
      <xdr:grpSpPr>
        <a:xfrm>
          <a:off x="247320" y="8572680"/>
          <a:ext cx="583560" cy="676440"/>
          <a:chOff x="247320" y="8572680"/>
          <a:chExt cx="583560" cy="676440"/>
        </a:xfrm>
      </xdr:grpSpPr>
      <xdr:sp>
        <xdr:nvSpPr>
          <xdr:cNvPr id="1769" name="Rounded Rectangle 19" hidden="1"/>
          <xdr:cNvSpPr/>
        </xdr:nvSpPr>
        <xdr:spPr>
          <a:xfrm>
            <a:off x="254520" y="85849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70" name="Straight Connector 492"/>
          <xdr:cNvCxnSpPr/>
        </xdr:nvCxnSpPr>
        <xdr:spPr>
          <a:xfrm>
            <a:off x="247320" y="9030600"/>
            <a:ext cx="574560" cy="2880"/>
          </a:xfrm>
          <a:prstGeom prst="straightConnector1">
            <a:avLst/>
          </a:prstGeom>
          <a:ln w="28575">
            <a:solidFill>
              <a:srgbClr val="000000"/>
            </a:solidFill>
            <a:miter/>
          </a:ln>
        </xdr:spPr>
      </xdr:cxnSp>
      <xdr:cxnSp>
        <xdr:nvCxnSpPr>
          <xdr:cNvPr id="1771" name="Straight Connector 493"/>
          <xdr:cNvCxnSpPr/>
        </xdr:nvCxnSpPr>
        <xdr:spPr>
          <a:xfrm>
            <a:off x="264240" y="8803800"/>
            <a:ext cx="567000" cy="360"/>
          </a:xfrm>
          <a:prstGeom prst="straightConnector1">
            <a:avLst/>
          </a:prstGeom>
          <a:ln w="28575">
            <a:solidFill>
              <a:srgbClr val="000000"/>
            </a:solidFill>
            <a:miter/>
          </a:ln>
        </xdr:spPr>
      </xdr:cxnSp>
      <xdr:sp>
        <xdr:nvSpPr>
          <xdr:cNvPr id="1772" name="Rectangle 494" hidden="1"/>
          <xdr:cNvSpPr/>
        </xdr:nvSpPr>
        <xdr:spPr>
          <a:xfrm>
            <a:off x="292680" y="85726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73" name="Plus Sign 153" hidden="1"/>
          <xdr:cNvSpPr/>
        </xdr:nvSpPr>
        <xdr:spPr>
          <a:xfrm>
            <a:off x="414720" y="88138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74" name="Minus Sign 154" hidden="1"/>
          <xdr:cNvSpPr/>
        </xdr:nvSpPr>
        <xdr:spPr>
          <a:xfrm>
            <a:off x="402120" y="90104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136</xdr:row>
      <xdr:rowOff>47880</xdr:rowOff>
    </xdr:from>
    <xdr:to>
      <xdr:col>0</xdr:col>
      <xdr:colOff>830880</xdr:colOff>
      <xdr:row>152</xdr:row>
      <xdr:rowOff>76320</xdr:rowOff>
    </xdr:to>
    <xdr:grpSp>
      <xdr:nvGrpSpPr>
        <xdr:cNvPr id="1775" name="AddRemoveBTN_PropertyQ8_1"/>
        <xdr:cNvGrpSpPr/>
      </xdr:nvGrpSpPr>
      <xdr:grpSpPr>
        <a:xfrm>
          <a:off x="247320" y="8620560"/>
          <a:ext cx="583560" cy="676080"/>
          <a:chOff x="247320" y="8620560"/>
          <a:chExt cx="583560" cy="676080"/>
        </a:xfrm>
      </xdr:grpSpPr>
      <xdr:sp>
        <xdr:nvSpPr>
          <xdr:cNvPr id="1776" name="Rounded Rectangle 19" hidden="1"/>
          <xdr:cNvSpPr/>
        </xdr:nvSpPr>
        <xdr:spPr>
          <a:xfrm>
            <a:off x="254520" y="8632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77" name="Straight Connector 506"/>
          <xdr:cNvCxnSpPr/>
        </xdr:nvCxnSpPr>
        <xdr:spPr>
          <a:xfrm>
            <a:off x="247320" y="9078480"/>
            <a:ext cx="574560" cy="2880"/>
          </a:xfrm>
          <a:prstGeom prst="straightConnector1">
            <a:avLst/>
          </a:prstGeom>
          <a:ln w="28575">
            <a:solidFill>
              <a:srgbClr val="000000"/>
            </a:solidFill>
            <a:miter/>
          </a:ln>
        </xdr:spPr>
      </xdr:cxnSp>
      <xdr:cxnSp>
        <xdr:nvCxnSpPr>
          <xdr:cNvPr id="1778" name="Straight Connector 507"/>
          <xdr:cNvCxnSpPr/>
        </xdr:nvCxnSpPr>
        <xdr:spPr>
          <a:xfrm>
            <a:off x="264240" y="8851680"/>
            <a:ext cx="567000" cy="360"/>
          </a:xfrm>
          <a:prstGeom prst="straightConnector1">
            <a:avLst/>
          </a:prstGeom>
          <a:ln w="28575">
            <a:solidFill>
              <a:srgbClr val="000000"/>
            </a:solidFill>
            <a:miter/>
          </a:ln>
        </xdr:spPr>
      </xdr:cxnSp>
      <xdr:sp>
        <xdr:nvSpPr>
          <xdr:cNvPr id="1779" name="Rectangle 508" hidden="1"/>
          <xdr:cNvSpPr/>
        </xdr:nvSpPr>
        <xdr:spPr>
          <a:xfrm>
            <a:off x="292680" y="8620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80" name="Plus Sign 153" hidden="1"/>
          <xdr:cNvSpPr/>
        </xdr:nvSpPr>
        <xdr:spPr>
          <a:xfrm>
            <a:off x="414720" y="8861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81" name="Minus Sign 154" hidden="1"/>
          <xdr:cNvSpPr/>
        </xdr:nvSpPr>
        <xdr:spPr>
          <a:xfrm>
            <a:off x="402120" y="90579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136</xdr:row>
      <xdr:rowOff>0</xdr:rowOff>
    </xdr:from>
    <xdr:to>
      <xdr:col>0</xdr:col>
      <xdr:colOff>830880</xdr:colOff>
      <xdr:row>152</xdr:row>
      <xdr:rowOff>28800</xdr:rowOff>
    </xdr:to>
    <xdr:grpSp>
      <xdr:nvGrpSpPr>
        <xdr:cNvPr id="1782" name="AddRemoveBTN_ChargesQ3_1"/>
        <xdr:cNvGrpSpPr/>
      </xdr:nvGrpSpPr>
      <xdr:grpSpPr>
        <a:xfrm>
          <a:off x="247320" y="8572680"/>
          <a:ext cx="583560" cy="676440"/>
          <a:chOff x="247320" y="8572680"/>
          <a:chExt cx="583560" cy="676440"/>
        </a:xfrm>
      </xdr:grpSpPr>
      <xdr:sp>
        <xdr:nvSpPr>
          <xdr:cNvPr id="1783" name="Rounded Rectangle 19" hidden="1"/>
          <xdr:cNvSpPr/>
        </xdr:nvSpPr>
        <xdr:spPr>
          <a:xfrm>
            <a:off x="254520" y="85849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84" name="Straight Connector 513"/>
          <xdr:cNvCxnSpPr/>
        </xdr:nvCxnSpPr>
        <xdr:spPr>
          <a:xfrm>
            <a:off x="247320" y="9030600"/>
            <a:ext cx="574560" cy="2880"/>
          </a:xfrm>
          <a:prstGeom prst="straightConnector1">
            <a:avLst/>
          </a:prstGeom>
          <a:ln w="28575">
            <a:solidFill>
              <a:srgbClr val="000000"/>
            </a:solidFill>
            <a:miter/>
          </a:ln>
        </xdr:spPr>
      </xdr:cxnSp>
      <xdr:cxnSp>
        <xdr:nvCxnSpPr>
          <xdr:cNvPr id="1785" name="Straight Connector 514"/>
          <xdr:cNvCxnSpPr/>
        </xdr:nvCxnSpPr>
        <xdr:spPr>
          <a:xfrm>
            <a:off x="264240" y="8803800"/>
            <a:ext cx="567000" cy="360"/>
          </a:xfrm>
          <a:prstGeom prst="straightConnector1">
            <a:avLst/>
          </a:prstGeom>
          <a:ln w="28575">
            <a:solidFill>
              <a:srgbClr val="000000"/>
            </a:solidFill>
            <a:miter/>
          </a:ln>
        </xdr:spPr>
      </xdr:cxnSp>
      <xdr:sp>
        <xdr:nvSpPr>
          <xdr:cNvPr id="1786" name="Rectangle 515" hidden="1"/>
          <xdr:cNvSpPr/>
        </xdr:nvSpPr>
        <xdr:spPr>
          <a:xfrm>
            <a:off x="292680" y="85726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787" name="Plus Sign 153" hidden="1"/>
          <xdr:cNvSpPr/>
        </xdr:nvSpPr>
        <xdr:spPr>
          <a:xfrm>
            <a:off x="414720" y="88138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88" name="Minus Sign 154" hidden="1"/>
          <xdr:cNvSpPr/>
        </xdr:nvSpPr>
        <xdr:spPr>
          <a:xfrm>
            <a:off x="402120" y="90104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257040</xdr:colOff>
      <xdr:row>152</xdr:row>
      <xdr:rowOff>9360</xdr:rowOff>
    </xdr:from>
    <xdr:to>
      <xdr:col>0</xdr:col>
      <xdr:colOff>840600</xdr:colOff>
      <xdr:row>164</xdr:row>
      <xdr:rowOff>276840</xdr:rowOff>
    </xdr:to>
    <xdr:grpSp>
      <xdr:nvGrpSpPr>
        <xdr:cNvPr id="1789" name="AddRemoveBTN_PropertyQ9_2"/>
        <xdr:cNvGrpSpPr/>
      </xdr:nvGrpSpPr>
      <xdr:grpSpPr>
        <a:xfrm>
          <a:off x="257040" y="9229680"/>
          <a:ext cx="583560" cy="724680"/>
          <a:chOff x="257040" y="9229680"/>
          <a:chExt cx="583560" cy="724680"/>
        </a:xfrm>
      </xdr:grpSpPr>
      <xdr:sp>
        <xdr:nvSpPr>
          <xdr:cNvPr id="1790" name="Rounded Rectangle 19" hidden="1"/>
          <xdr:cNvSpPr/>
        </xdr:nvSpPr>
        <xdr:spPr>
          <a:xfrm>
            <a:off x="264240" y="924300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91" name="Straight Connector 520"/>
          <xdr:cNvCxnSpPr/>
        </xdr:nvCxnSpPr>
        <xdr:spPr>
          <a:xfrm>
            <a:off x="257040" y="9720360"/>
            <a:ext cx="574560" cy="3240"/>
          </a:xfrm>
          <a:prstGeom prst="straightConnector1">
            <a:avLst/>
          </a:prstGeom>
          <a:ln w="28575">
            <a:solidFill>
              <a:srgbClr val="000000"/>
            </a:solidFill>
            <a:miter/>
          </a:ln>
        </xdr:spPr>
      </xdr:cxnSp>
      <xdr:cxnSp>
        <xdr:nvCxnSpPr>
          <xdr:cNvPr id="1792" name="Straight Connector 521"/>
          <xdr:cNvCxnSpPr/>
        </xdr:nvCxnSpPr>
        <xdr:spPr>
          <a:xfrm>
            <a:off x="273600" y="9477360"/>
            <a:ext cx="567360" cy="360"/>
          </a:xfrm>
          <a:prstGeom prst="straightConnector1">
            <a:avLst/>
          </a:prstGeom>
          <a:ln w="28575">
            <a:solidFill>
              <a:srgbClr val="000000"/>
            </a:solidFill>
            <a:miter/>
          </a:ln>
        </xdr:spPr>
      </xdr:cxnSp>
      <xdr:sp>
        <xdr:nvSpPr>
          <xdr:cNvPr id="1793" name="Rectangle 522" hidden="1"/>
          <xdr:cNvSpPr/>
        </xdr:nvSpPr>
        <xdr:spPr>
          <a:xfrm>
            <a:off x="302400" y="92296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794" name="Plus Sign 209" hidden="1"/>
          <xdr:cNvSpPr/>
        </xdr:nvSpPr>
        <xdr:spPr>
          <a:xfrm>
            <a:off x="424080" y="94881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795" name="Minus Sign 210" hidden="1"/>
          <xdr:cNvSpPr/>
        </xdr:nvSpPr>
        <xdr:spPr>
          <a:xfrm>
            <a:off x="411840" y="96987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152</xdr:row>
      <xdr:rowOff>38160</xdr:rowOff>
    </xdr:from>
    <xdr:to>
      <xdr:col>0</xdr:col>
      <xdr:colOff>830880</xdr:colOff>
      <xdr:row>164</xdr:row>
      <xdr:rowOff>257040</xdr:rowOff>
    </xdr:to>
    <xdr:grpSp>
      <xdr:nvGrpSpPr>
        <xdr:cNvPr id="1796" name="AddRemoveBTN_PropertyQ9_1"/>
        <xdr:cNvGrpSpPr/>
      </xdr:nvGrpSpPr>
      <xdr:grpSpPr>
        <a:xfrm>
          <a:off x="247320" y="9258480"/>
          <a:ext cx="583560" cy="676080"/>
          <a:chOff x="247320" y="9258480"/>
          <a:chExt cx="583560" cy="676080"/>
        </a:xfrm>
      </xdr:grpSpPr>
      <xdr:sp>
        <xdr:nvSpPr>
          <xdr:cNvPr id="1797" name="Rounded Rectangle 19" hidden="1"/>
          <xdr:cNvSpPr/>
        </xdr:nvSpPr>
        <xdr:spPr>
          <a:xfrm>
            <a:off x="254520" y="92707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798" name="Straight Connector 527"/>
          <xdr:cNvCxnSpPr/>
        </xdr:nvCxnSpPr>
        <xdr:spPr>
          <a:xfrm>
            <a:off x="247320" y="9716400"/>
            <a:ext cx="574560" cy="2880"/>
          </a:xfrm>
          <a:prstGeom prst="straightConnector1">
            <a:avLst/>
          </a:prstGeom>
          <a:ln w="28575">
            <a:solidFill>
              <a:srgbClr val="000000"/>
            </a:solidFill>
            <a:miter/>
          </a:ln>
        </xdr:spPr>
      </xdr:cxnSp>
      <xdr:cxnSp>
        <xdr:nvCxnSpPr>
          <xdr:cNvPr id="1799" name="Straight Connector 528"/>
          <xdr:cNvCxnSpPr/>
        </xdr:nvCxnSpPr>
        <xdr:spPr>
          <a:xfrm>
            <a:off x="264240" y="9489600"/>
            <a:ext cx="567000" cy="360"/>
          </a:xfrm>
          <a:prstGeom prst="straightConnector1">
            <a:avLst/>
          </a:prstGeom>
          <a:ln w="28575">
            <a:solidFill>
              <a:srgbClr val="000000"/>
            </a:solidFill>
            <a:miter/>
          </a:ln>
        </xdr:spPr>
      </xdr:cxnSp>
      <xdr:sp>
        <xdr:nvSpPr>
          <xdr:cNvPr id="1800" name="Rectangle 529" hidden="1"/>
          <xdr:cNvSpPr/>
        </xdr:nvSpPr>
        <xdr:spPr>
          <a:xfrm>
            <a:off x="292680" y="92584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01" name="Plus Sign 153" hidden="1"/>
          <xdr:cNvSpPr/>
        </xdr:nvSpPr>
        <xdr:spPr>
          <a:xfrm>
            <a:off x="414720" y="94996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02" name="Minus Sign 154" hidden="1"/>
          <xdr:cNvSpPr/>
        </xdr:nvSpPr>
        <xdr:spPr>
          <a:xfrm>
            <a:off x="402120" y="96958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152</xdr:row>
      <xdr:rowOff>0</xdr:rowOff>
    </xdr:from>
    <xdr:to>
      <xdr:col>0</xdr:col>
      <xdr:colOff>830880</xdr:colOff>
      <xdr:row>164</xdr:row>
      <xdr:rowOff>219240</xdr:rowOff>
    </xdr:to>
    <xdr:grpSp>
      <xdr:nvGrpSpPr>
        <xdr:cNvPr id="1803" name="AddRemoveBTN_ChargesQ3_1"/>
        <xdr:cNvGrpSpPr/>
      </xdr:nvGrpSpPr>
      <xdr:grpSpPr>
        <a:xfrm>
          <a:off x="247320" y="9220320"/>
          <a:ext cx="583560" cy="676440"/>
          <a:chOff x="247320" y="9220320"/>
          <a:chExt cx="583560" cy="676440"/>
        </a:xfrm>
      </xdr:grpSpPr>
      <xdr:sp>
        <xdr:nvSpPr>
          <xdr:cNvPr id="1804" name="Rounded Rectangle 19" hidden="1"/>
          <xdr:cNvSpPr/>
        </xdr:nvSpPr>
        <xdr:spPr>
          <a:xfrm>
            <a:off x="254520" y="92325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05" name="Straight Connector 534"/>
          <xdr:cNvCxnSpPr/>
        </xdr:nvCxnSpPr>
        <xdr:spPr>
          <a:xfrm>
            <a:off x="247320" y="9678240"/>
            <a:ext cx="574560" cy="2880"/>
          </a:xfrm>
          <a:prstGeom prst="straightConnector1">
            <a:avLst/>
          </a:prstGeom>
          <a:ln w="28575">
            <a:solidFill>
              <a:srgbClr val="000000"/>
            </a:solidFill>
            <a:miter/>
          </a:ln>
        </xdr:spPr>
      </xdr:cxnSp>
      <xdr:cxnSp>
        <xdr:nvCxnSpPr>
          <xdr:cNvPr id="1806" name="Straight Connector 535"/>
          <xdr:cNvCxnSpPr/>
        </xdr:nvCxnSpPr>
        <xdr:spPr>
          <a:xfrm>
            <a:off x="264240" y="9451440"/>
            <a:ext cx="567000" cy="360"/>
          </a:xfrm>
          <a:prstGeom prst="straightConnector1">
            <a:avLst/>
          </a:prstGeom>
          <a:ln w="28575">
            <a:solidFill>
              <a:srgbClr val="000000"/>
            </a:solidFill>
            <a:miter/>
          </a:ln>
        </xdr:spPr>
      </xdr:cxnSp>
      <xdr:sp>
        <xdr:nvSpPr>
          <xdr:cNvPr id="1807" name="Rectangle 536" hidden="1"/>
          <xdr:cNvSpPr/>
        </xdr:nvSpPr>
        <xdr:spPr>
          <a:xfrm>
            <a:off x="292680" y="92203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08" name="Plus Sign 153" hidden="1"/>
          <xdr:cNvSpPr/>
        </xdr:nvSpPr>
        <xdr:spPr>
          <a:xfrm>
            <a:off x="414720" y="94615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09" name="Minus Sign 154" hidden="1"/>
          <xdr:cNvSpPr/>
        </xdr:nvSpPr>
        <xdr:spPr>
          <a:xfrm>
            <a:off x="402120" y="96580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164</xdr:row>
      <xdr:rowOff>9360</xdr:rowOff>
    </xdr:from>
    <xdr:to>
      <xdr:col>0</xdr:col>
      <xdr:colOff>830880</xdr:colOff>
      <xdr:row>181</xdr:row>
      <xdr:rowOff>76320</xdr:rowOff>
    </xdr:to>
    <xdr:grpSp>
      <xdr:nvGrpSpPr>
        <xdr:cNvPr id="1810" name="AddRemoveBTN_PropertyQ10_1"/>
        <xdr:cNvGrpSpPr/>
      </xdr:nvGrpSpPr>
      <xdr:grpSpPr>
        <a:xfrm>
          <a:off x="247320" y="9686880"/>
          <a:ext cx="583560" cy="676440"/>
          <a:chOff x="247320" y="9686880"/>
          <a:chExt cx="583560" cy="676440"/>
        </a:xfrm>
      </xdr:grpSpPr>
      <xdr:sp>
        <xdr:nvSpPr>
          <xdr:cNvPr id="1811" name="Rounded Rectangle 19" hidden="1"/>
          <xdr:cNvSpPr/>
        </xdr:nvSpPr>
        <xdr:spPr>
          <a:xfrm>
            <a:off x="254520" y="96991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12" name="Straight Connector 548"/>
          <xdr:cNvCxnSpPr/>
        </xdr:nvCxnSpPr>
        <xdr:spPr>
          <a:xfrm>
            <a:off x="247320" y="10144800"/>
            <a:ext cx="574560" cy="2880"/>
          </a:xfrm>
          <a:prstGeom prst="straightConnector1">
            <a:avLst/>
          </a:prstGeom>
          <a:ln w="28575">
            <a:solidFill>
              <a:srgbClr val="000000"/>
            </a:solidFill>
            <a:miter/>
          </a:ln>
        </xdr:spPr>
      </xdr:cxnSp>
      <xdr:cxnSp>
        <xdr:nvCxnSpPr>
          <xdr:cNvPr id="1813" name="Straight Connector 549"/>
          <xdr:cNvCxnSpPr/>
        </xdr:nvCxnSpPr>
        <xdr:spPr>
          <a:xfrm>
            <a:off x="264240" y="9918000"/>
            <a:ext cx="567000" cy="360"/>
          </a:xfrm>
          <a:prstGeom prst="straightConnector1">
            <a:avLst/>
          </a:prstGeom>
          <a:ln w="28575">
            <a:solidFill>
              <a:srgbClr val="000000"/>
            </a:solidFill>
            <a:miter/>
          </a:ln>
        </xdr:spPr>
      </xdr:cxnSp>
      <xdr:sp>
        <xdr:nvSpPr>
          <xdr:cNvPr id="1814" name="Rectangle 550" hidden="1"/>
          <xdr:cNvSpPr/>
        </xdr:nvSpPr>
        <xdr:spPr>
          <a:xfrm>
            <a:off x="292680" y="96868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15" name="Plus Sign 153" hidden="1"/>
          <xdr:cNvSpPr/>
        </xdr:nvSpPr>
        <xdr:spPr>
          <a:xfrm>
            <a:off x="414720" y="99280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16" name="Minus Sign 154" hidden="1"/>
          <xdr:cNvSpPr/>
        </xdr:nvSpPr>
        <xdr:spPr>
          <a:xfrm>
            <a:off x="402120" y="101246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163</xdr:row>
      <xdr:rowOff>0</xdr:rowOff>
    </xdr:from>
    <xdr:to>
      <xdr:col>0</xdr:col>
      <xdr:colOff>830880</xdr:colOff>
      <xdr:row>180</xdr:row>
      <xdr:rowOff>66600</xdr:rowOff>
    </xdr:to>
    <xdr:grpSp>
      <xdr:nvGrpSpPr>
        <xdr:cNvPr id="1817" name="AddRemoveBTN_ChargesQ3_1"/>
        <xdr:cNvGrpSpPr/>
      </xdr:nvGrpSpPr>
      <xdr:grpSpPr>
        <a:xfrm>
          <a:off x="247320" y="9563040"/>
          <a:ext cx="583560" cy="676440"/>
          <a:chOff x="247320" y="9563040"/>
          <a:chExt cx="583560" cy="676440"/>
        </a:xfrm>
      </xdr:grpSpPr>
      <xdr:sp>
        <xdr:nvSpPr>
          <xdr:cNvPr id="1818" name="Rounded Rectangle 19" hidden="1"/>
          <xdr:cNvSpPr/>
        </xdr:nvSpPr>
        <xdr:spPr>
          <a:xfrm>
            <a:off x="254520" y="95752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19" name="Straight Connector 555"/>
          <xdr:cNvCxnSpPr/>
        </xdr:nvCxnSpPr>
        <xdr:spPr>
          <a:xfrm>
            <a:off x="247320" y="10020960"/>
            <a:ext cx="574560" cy="2880"/>
          </a:xfrm>
          <a:prstGeom prst="straightConnector1">
            <a:avLst/>
          </a:prstGeom>
          <a:ln w="28575">
            <a:solidFill>
              <a:srgbClr val="000000"/>
            </a:solidFill>
            <a:miter/>
          </a:ln>
        </xdr:spPr>
      </xdr:cxnSp>
      <xdr:cxnSp>
        <xdr:nvCxnSpPr>
          <xdr:cNvPr id="1820" name="Straight Connector 556"/>
          <xdr:cNvCxnSpPr/>
        </xdr:nvCxnSpPr>
        <xdr:spPr>
          <a:xfrm>
            <a:off x="264240" y="9794160"/>
            <a:ext cx="567000" cy="360"/>
          </a:xfrm>
          <a:prstGeom prst="straightConnector1">
            <a:avLst/>
          </a:prstGeom>
          <a:ln w="28575">
            <a:solidFill>
              <a:srgbClr val="000000"/>
            </a:solidFill>
            <a:miter/>
          </a:ln>
        </xdr:spPr>
      </xdr:cxnSp>
      <xdr:sp>
        <xdr:nvSpPr>
          <xdr:cNvPr id="1821" name="Rectangle 557" hidden="1"/>
          <xdr:cNvSpPr/>
        </xdr:nvSpPr>
        <xdr:spPr>
          <a:xfrm>
            <a:off x="292680" y="95630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22" name="Plus Sign 153" hidden="1"/>
          <xdr:cNvSpPr/>
        </xdr:nvSpPr>
        <xdr:spPr>
          <a:xfrm>
            <a:off x="414720" y="98042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23" name="Minus Sign 154" hidden="1"/>
          <xdr:cNvSpPr/>
        </xdr:nvSpPr>
        <xdr:spPr>
          <a:xfrm>
            <a:off x="402120" y="100008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180</xdr:row>
      <xdr:rowOff>66600</xdr:rowOff>
    </xdr:from>
    <xdr:to>
      <xdr:col>0</xdr:col>
      <xdr:colOff>830880</xdr:colOff>
      <xdr:row>192</xdr:row>
      <xdr:rowOff>29520</xdr:rowOff>
    </xdr:to>
    <xdr:grpSp>
      <xdr:nvGrpSpPr>
        <xdr:cNvPr id="1824" name="AddRemoveBTN_PropertyQ11_2"/>
        <xdr:cNvGrpSpPr/>
      </xdr:nvGrpSpPr>
      <xdr:grpSpPr>
        <a:xfrm>
          <a:off x="247320" y="10239480"/>
          <a:ext cx="583560" cy="724680"/>
          <a:chOff x="247320" y="10239480"/>
          <a:chExt cx="583560" cy="724680"/>
        </a:xfrm>
      </xdr:grpSpPr>
      <xdr:sp>
        <xdr:nvSpPr>
          <xdr:cNvPr id="1825" name="Rounded Rectangle 19" hidden="1"/>
          <xdr:cNvSpPr/>
        </xdr:nvSpPr>
        <xdr:spPr>
          <a:xfrm>
            <a:off x="254520" y="1025280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26" name="Straight Connector 562"/>
          <xdr:cNvCxnSpPr/>
        </xdr:nvCxnSpPr>
        <xdr:spPr>
          <a:xfrm>
            <a:off x="247320" y="10730160"/>
            <a:ext cx="574560" cy="2880"/>
          </a:xfrm>
          <a:prstGeom prst="straightConnector1">
            <a:avLst/>
          </a:prstGeom>
          <a:ln w="28575">
            <a:solidFill>
              <a:srgbClr val="000000"/>
            </a:solidFill>
            <a:miter/>
          </a:ln>
        </xdr:spPr>
      </xdr:cxnSp>
      <xdr:cxnSp>
        <xdr:nvCxnSpPr>
          <xdr:cNvPr id="1827" name="Straight Connector 563"/>
          <xdr:cNvCxnSpPr/>
        </xdr:nvCxnSpPr>
        <xdr:spPr>
          <a:xfrm>
            <a:off x="264240" y="10487160"/>
            <a:ext cx="567000" cy="360"/>
          </a:xfrm>
          <a:prstGeom prst="straightConnector1">
            <a:avLst/>
          </a:prstGeom>
          <a:ln w="28575">
            <a:solidFill>
              <a:srgbClr val="000000"/>
            </a:solidFill>
            <a:miter/>
          </a:ln>
        </xdr:spPr>
      </xdr:cxnSp>
      <xdr:sp>
        <xdr:nvSpPr>
          <xdr:cNvPr id="1828" name="Rectangle 564" hidden="1"/>
          <xdr:cNvSpPr/>
        </xdr:nvSpPr>
        <xdr:spPr>
          <a:xfrm>
            <a:off x="292680" y="102394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829" name="Plus Sign 209" hidden="1"/>
          <xdr:cNvSpPr/>
        </xdr:nvSpPr>
        <xdr:spPr>
          <a:xfrm>
            <a:off x="414720" y="104979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30" name="Minus Sign 210" hidden="1"/>
          <xdr:cNvSpPr/>
        </xdr:nvSpPr>
        <xdr:spPr>
          <a:xfrm>
            <a:off x="402120" y="107085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180</xdr:row>
      <xdr:rowOff>66600</xdr:rowOff>
    </xdr:from>
    <xdr:to>
      <xdr:col>0</xdr:col>
      <xdr:colOff>830880</xdr:colOff>
      <xdr:row>191</xdr:row>
      <xdr:rowOff>95400</xdr:rowOff>
    </xdr:to>
    <xdr:grpSp>
      <xdr:nvGrpSpPr>
        <xdr:cNvPr id="1831" name="AddRemoveBTN_PropertyQ11_1"/>
        <xdr:cNvGrpSpPr/>
      </xdr:nvGrpSpPr>
      <xdr:grpSpPr>
        <a:xfrm>
          <a:off x="247320" y="10239480"/>
          <a:ext cx="583560" cy="676440"/>
          <a:chOff x="247320" y="10239480"/>
          <a:chExt cx="583560" cy="676440"/>
        </a:xfrm>
      </xdr:grpSpPr>
      <xdr:sp>
        <xdr:nvSpPr>
          <xdr:cNvPr id="1832" name="Rounded Rectangle 19" hidden="1"/>
          <xdr:cNvSpPr/>
        </xdr:nvSpPr>
        <xdr:spPr>
          <a:xfrm>
            <a:off x="254520" y="102520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33" name="Straight Connector 569"/>
          <xdr:cNvCxnSpPr/>
        </xdr:nvCxnSpPr>
        <xdr:spPr>
          <a:xfrm>
            <a:off x="247320" y="10697400"/>
            <a:ext cx="574560" cy="2880"/>
          </a:xfrm>
          <a:prstGeom prst="straightConnector1">
            <a:avLst/>
          </a:prstGeom>
          <a:ln w="28575">
            <a:solidFill>
              <a:srgbClr val="000000"/>
            </a:solidFill>
            <a:miter/>
          </a:ln>
        </xdr:spPr>
      </xdr:cxnSp>
      <xdr:cxnSp>
        <xdr:nvCxnSpPr>
          <xdr:cNvPr id="1834" name="Straight Connector 570"/>
          <xdr:cNvCxnSpPr/>
        </xdr:nvCxnSpPr>
        <xdr:spPr>
          <a:xfrm>
            <a:off x="264240" y="10470600"/>
            <a:ext cx="567000" cy="360"/>
          </a:xfrm>
          <a:prstGeom prst="straightConnector1">
            <a:avLst/>
          </a:prstGeom>
          <a:ln w="28575">
            <a:solidFill>
              <a:srgbClr val="000000"/>
            </a:solidFill>
            <a:miter/>
          </a:ln>
        </xdr:spPr>
      </xdr:cxnSp>
      <xdr:sp>
        <xdr:nvSpPr>
          <xdr:cNvPr id="1835" name="Rectangle 571" hidden="1"/>
          <xdr:cNvSpPr/>
        </xdr:nvSpPr>
        <xdr:spPr>
          <a:xfrm>
            <a:off x="292680" y="102394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36" name="Plus Sign 153" hidden="1"/>
          <xdr:cNvSpPr/>
        </xdr:nvSpPr>
        <xdr:spPr>
          <a:xfrm>
            <a:off x="414720" y="104806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37" name="Minus Sign 154" hidden="1"/>
          <xdr:cNvSpPr/>
        </xdr:nvSpPr>
        <xdr:spPr>
          <a:xfrm>
            <a:off x="402120" y="106772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180</xdr:row>
      <xdr:rowOff>0</xdr:rowOff>
    </xdr:from>
    <xdr:to>
      <xdr:col>0</xdr:col>
      <xdr:colOff>830880</xdr:colOff>
      <xdr:row>191</xdr:row>
      <xdr:rowOff>28800</xdr:rowOff>
    </xdr:to>
    <xdr:grpSp>
      <xdr:nvGrpSpPr>
        <xdr:cNvPr id="1838" name="AddRemoveBTN_ChargesQ3_1"/>
        <xdr:cNvGrpSpPr/>
      </xdr:nvGrpSpPr>
      <xdr:grpSpPr>
        <a:xfrm>
          <a:off x="247320" y="10172880"/>
          <a:ext cx="583560" cy="676440"/>
          <a:chOff x="247320" y="10172880"/>
          <a:chExt cx="583560" cy="676440"/>
        </a:xfrm>
      </xdr:grpSpPr>
      <xdr:sp>
        <xdr:nvSpPr>
          <xdr:cNvPr id="1839" name="Rounded Rectangle 19" hidden="1"/>
          <xdr:cNvSpPr/>
        </xdr:nvSpPr>
        <xdr:spPr>
          <a:xfrm>
            <a:off x="254520" y="101851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40" name="Straight Connector 576"/>
          <xdr:cNvCxnSpPr/>
        </xdr:nvCxnSpPr>
        <xdr:spPr>
          <a:xfrm>
            <a:off x="247320" y="10630800"/>
            <a:ext cx="574560" cy="2880"/>
          </a:xfrm>
          <a:prstGeom prst="straightConnector1">
            <a:avLst/>
          </a:prstGeom>
          <a:ln w="28575">
            <a:solidFill>
              <a:srgbClr val="000000"/>
            </a:solidFill>
            <a:miter/>
          </a:ln>
        </xdr:spPr>
      </xdr:cxnSp>
      <xdr:cxnSp>
        <xdr:nvCxnSpPr>
          <xdr:cNvPr id="1841" name="Straight Connector 577"/>
          <xdr:cNvCxnSpPr/>
        </xdr:nvCxnSpPr>
        <xdr:spPr>
          <a:xfrm>
            <a:off x="264240" y="10404000"/>
            <a:ext cx="567000" cy="360"/>
          </a:xfrm>
          <a:prstGeom prst="straightConnector1">
            <a:avLst/>
          </a:prstGeom>
          <a:ln w="28575">
            <a:solidFill>
              <a:srgbClr val="000000"/>
            </a:solidFill>
            <a:miter/>
          </a:ln>
        </xdr:spPr>
      </xdr:cxnSp>
      <xdr:sp>
        <xdr:nvSpPr>
          <xdr:cNvPr id="1842" name="Rectangle 578" hidden="1"/>
          <xdr:cNvSpPr/>
        </xdr:nvSpPr>
        <xdr:spPr>
          <a:xfrm>
            <a:off x="292680" y="101728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43" name="Plus Sign 153" hidden="1"/>
          <xdr:cNvSpPr/>
        </xdr:nvSpPr>
        <xdr:spPr>
          <a:xfrm>
            <a:off x="414720" y="104140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44" name="Minus Sign 154" hidden="1"/>
          <xdr:cNvSpPr/>
        </xdr:nvSpPr>
        <xdr:spPr>
          <a:xfrm>
            <a:off x="402120" y="106106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191</xdr:row>
      <xdr:rowOff>57240</xdr:rowOff>
    </xdr:from>
    <xdr:to>
      <xdr:col>0</xdr:col>
      <xdr:colOff>830880</xdr:colOff>
      <xdr:row>192</xdr:row>
      <xdr:rowOff>619200</xdr:rowOff>
    </xdr:to>
    <xdr:grpSp>
      <xdr:nvGrpSpPr>
        <xdr:cNvPr id="1845" name="AddRemoveBTN_PropertyQ12_1"/>
        <xdr:cNvGrpSpPr/>
      </xdr:nvGrpSpPr>
      <xdr:grpSpPr>
        <a:xfrm>
          <a:off x="247320" y="10877760"/>
          <a:ext cx="583560" cy="676080"/>
          <a:chOff x="247320" y="10877760"/>
          <a:chExt cx="583560" cy="676080"/>
        </a:xfrm>
      </xdr:grpSpPr>
      <xdr:sp>
        <xdr:nvSpPr>
          <xdr:cNvPr id="1846" name="Rounded Rectangle 19" hidden="1"/>
          <xdr:cNvSpPr/>
        </xdr:nvSpPr>
        <xdr:spPr>
          <a:xfrm>
            <a:off x="254520" y="108900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47" name="Straight Connector 590"/>
          <xdr:cNvCxnSpPr/>
        </xdr:nvCxnSpPr>
        <xdr:spPr>
          <a:xfrm>
            <a:off x="247320" y="11335680"/>
            <a:ext cx="574560" cy="2880"/>
          </a:xfrm>
          <a:prstGeom prst="straightConnector1">
            <a:avLst/>
          </a:prstGeom>
          <a:ln w="28575">
            <a:solidFill>
              <a:srgbClr val="000000"/>
            </a:solidFill>
            <a:miter/>
          </a:ln>
        </xdr:spPr>
      </xdr:cxnSp>
      <xdr:cxnSp>
        <xdr:nvCxnSpPr>
          <xdr:cNvPr id="1848" name="Straight Connector 591"/>
          <xdr:cNvCxnSpPr/>
        </xdr:nvCxnSpPr>
        <xdr:spPr>
          <a:xfrm>
            <a:off x="264240" y="11108880"/>
            <a:ext cx="567000" cy="360"/>
          </a:xfrm>
          <a:prstGeom prst="straightConnector1">
            <a:avLst/>
          </a:prstGeom>
          <a:ln w="28575">
            <a:solidFill>
              <a:srgbClr val="000000"/>
            </a:solidFill>
            <a:miter/>
          </a:ln>
        </xdr:spPr>
      </xdr:cxnSp>
      <xdr:sp>
        <xdr:nvSpPr>
          <xdr:cNvPr id="1849" name="Rectangle 592" hidden="1"/>
          <xdr:cNvSpPr/>
        </xdr:nvSpPr>
        <xdr:spPr>
          <a:xfrm>
            <a:off x="292680" y="108777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50" name="Plus Sign 153" hidden="1"/>
          <xdr:cNvSpPr/>
        </xdr:nvSpPr>
        <xdr:spPr>
          <a:xfrm>
            <a:off x="414720" y="111186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51" name="Minus Sign 154" hidden="1"/>
          <xdr:cNvSpPr/>
        </xdr:nvSpPr>
        <xdr:spPr>
          <a:xfrm>
            <a:off x="402120" y="113151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191</xdr:row>
      <xdr:rowOff>0</xdr:rowOff>
    </xdr:from>
    <xdr:to>
      <xdr:col>0</xdr:col>
      <xdr:colOff>830880</xdr:colOff>
      <xdr:row>192</xdr:row>
      <xdr:rowOff>562320</xdr:rowOff>
    </xdr:to>
    <xdr:grpSp>
      <xdr:nvGrpSpPr>
        <xdr:cNvPr id="1852" name="AddRemoveBTN_ChargesQ3_1"/>
        <xdr:cNvGrpSpPr/>
      </xdr:nvGrpSpPr>
      <xdr:grpSpPr>
        <a:xfrm>
          <a:off x="247320" y="10820520"/>
          <a:ext cx="583560" cy="676440"/>
          <a:chOff x="247320" y="10820520"/>
          <a:chExt cx="583560" cy="676440"/>
        </a:xfrm>
      </xdr:grpSpPr>
      <xdr:sp>
        <xdr:nvSpPr>
          <xdr:cNvPr id="1853" name="Rounded Rectangle 19" hidden="1"/>
          <xdr:cNvSpPr/>
        </xdr:nvSpPr>
        <xdr:spPr>
          <a:xfrm>
            <a:off x="254520" y="108327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54" name="Straight Connector 597"/>
          <xdr:cNvCxnSpPr/>
        </xdr:nvCxnSpPr>
        <xdr:spPr>
          <a:xfrm>
            <a:off x="247320" y="11278440"/>
            <a:ext cx="574560" cy="2880"/>
          </a:xfrm>
          <a:prstGeom prst="straightConnector1">
            <a:avLst/>
          </a:prstGeom>
          <a:ln w="28575">
            <a:solidFill>
              <a:srgbClr val="000000"/>
            </a:solidFill>
            <a:miter/>
          </a:ln>
        </xdr:spPr>
      </xdr:cxnSp>
      <xdr:cxnSp>
        <xdr:nvCxnSpPr>
          <xdr:cNvPr id="1855" name="Straight Connector 598"/>
          <xdr:cNvCxnSpPr/>
        </xdr:nvCxnSpPr>
        <xdr:spPr>
          <a:xfrm>
            <a:off x="264240" y="11051640"/>
            <a:ext cx="567000" cy="360"/>
          </a:xfrm>
          <a:prstGeom prst="straightConnector1">
            <a:avLst/>
          </a:prstGeom>
          <a:ln w="28575">
            <a:solidFill>
              <a:srgbClr val="000000"/>
            </a:solidFill>
            <a:miter/>
          </a:ln>
        </xdr:spPr>
      </xdr:cxnSp>
      <xdr:sp>
        <xdr:nvSpPr>
          <xdr:cNvPr id="1856" name="Rectangle 599" hidden="1"/>
          <xdr:cNvSpPr/>
        </xdr:nvSpPr>
        <xdr:spPr>
          <a:xfrm>
            <a:off x="292680" y="108205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57" name="Plus Sign 153" hidden="1"/>
          <xdr:cNvSpPr/>
        </xdr:nvSpPr>
        <xdr:spPr>
          <a:xfrm>
            <a:off x="414720" y="110617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58" name="Minus Sign 154" hidden="1"/>
          <xdr:cNvSpPr/>
        </xdr:nvSpPr>
        <xdr:spPr>
          <a:xfrm>
            <a:off x="402120" y="112582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202</xdr:row>
      <xdr:rowOff>9360</xdr:rowOff>
    </xdr:from>
    <xdr:to>
      <xdr:col>0</xdr:col>
      <xdr:colOff>830880</xdr:colOff>
      <xdr:row>217</xdr:row>
      <xdr:rowOff>228600</xdr:rowOff>
    </xdr:to>
    <xdr:grpSp>
      <xdr:nvGrpSpPr>
        <xdr:cNvPr id="1859" name="AddRemoveBTN_PropertyQ13_1"/>
        <xdr:cNvGrpSpPr/>
      </xdr:nvGrpSpPr>
      <xdr:grpSpPr>
        <a:xfrm>
          <a:off x="247320" y="12067920"/>
          <a:ext cx="583560" cy="676440"/>
          <a:chOff x="247320" y="12067920"/>
          <a:chExt cx="583560" cy="676440"/>
        </a:xfrm>
      </xdr:grpSpPr>
      <xdr:sp>
        <xdr:nvSpPr>
          <xdr:cNvPr id="1860" name="Rounded Rectangle 19" hidden="1"/>
          <xdr:cNvSpPr/>
        </xdr:nvSpPr>
        <xdr:spPr>
          <a:xfrm>
            <a:off x="254520" y="120805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61" name="Straight Connector 611"/>
          <xdr:cNvCxnSpPr/>
        </xdr:nvCxnSpPr>
        <xdr:spPr>
          <a:xfrm>
            <a:off x="247320" y="12525840"/>
            <a:ext cx="574560" cy="2880"/>
          </a:xfrm>
          <a:prstGeom prst="straightConnector1">
            <a:avLst/>
          </a:prstGeom>
          <a:ln w="28575">
            <a:solidFill>
              <a:srgbClr val="000000"/>
            </a:solidFill>
            <a:miter/>
          </a:ln>
        </xdr:spPr>
      </xdr:cxnSp>
      <xdr:cxnSp>
        <xdr:nvCxnSpPr>
          <xdr:cNvPr id="1862" name="Straight Connector 612"/>
          <xdr:cNvCxnSpPr/>
        </xdr:nvCxnSpPr>
        <xdr:spPr>
          <a:xfrm>
            <a:off x="264240" y="12299400"/>
            <a:ext cx="567000" cy="360"/>
          </a:xfrm>
          <a:prstGeom prst="straightConnector1">
            <a:avLst/>
          </a:prstGeom>
          <a:ln w="28575">
            <a:solidFill>
              <a:srgbClr val="000000"/>
            </a:solidFill>
            <a:miter/>
          </a:ln>
        </xdr:spPr>
      </xdr:cxnSp>
      <xdr:sp>
        <xdr:nvSpPr>
          <xdr:cNvPr id="1863" name="Rectangle 613" hidden="1"/>
          <xdr:cNvSpPr/>
        </xdr:nvSpPr>
        <xdr:spPr>
          <a:xfrm>
            <a:off x="292680" y="12067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64" name="Plus Sign 153" hidden="1"/>
          <xdr:cNvSpPr/>
        </xdr:nvSpPr>
        <xdr:spPr>
          <a:xfrm>
            <a:off x="414720" y="12309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65" name="Minus Sign 154" hidden="1"/>
          <xdr:cNvSpPr/>
        </xdr:nvSpPr>
        <xdr:spPr>
          <a:xfrm>
            <a:off x="402120" y="12505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202</xdr:row>
      <xdr:rowOff>0</xdr:rowOff>
    </xdr:from>
    <xdr:to>
      <xdr:col>0</xdr:col>
      <xdr:colOff>830880</xdr:colOff>
      <xdr:row>217</xdr:row>
      <xdr:rowOff>219240</xdr:rowOff>
    </xdr:to>
    <xdr:grpSp>
      <xdr:nvGrpSpPr>
        <xdr:cNvPr id="1866" name="AddRemoveBTN_ChargesQ3_1"/>
        <xdr:cNvGrpSpPr/>
      </xdr:nvGrpSpPr>
      <xdr:grpSpPr>
        <a:xfrm>
          <a:off x="247320" y="12058560"/>
          <a:ext cx="583560" cy="676440"/>
          <a:chOff x="247320" y="12058560"/>
          <a:chExt cx="583560" cy="676440"/>
        </a:xfrm>
      </xdr:grpSpPr>
      <xdr:sp>
        <xdr:nvSpPr>
          <xdr:cNvPr id="1867" name="Rounded Rectangle 19" hidden="1"/>
          <xdr:cNvSpPr/>
        </xdr:nvSpPr>
        <xdr:spPr>
          <a:xfrm>
            <a:off x="254520" y="120708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68" name="Straight Connector 618"/>
          <xdr:cNvCxnSpPr/>
        </xdr:nvCxnSpPr>
        <xdr:spPr>
          <a:xfrm>
            <a:off x="247320" y="12516480"/>
            <a:ext cx="574560" cy="2880"/>
          </a:xfrm>
          <a:prstGeom prst="straightConnector1">
            <a:avLst/>
          </a:prstGeom>
          <a:ln w="28575">
            <a:solidFill>
              <a:srgbClr val="000000"/>
            </a:solidFill>
            <a:miter/>
          </a:ln>
        </xdr:spPr>
      </xdr:cxnSp>
      <xdr:cxnSp>
        <xdr:nvCxnSpPr>
          <xdr:cNvPr id="1869" name="Straight Connector 619"/>
          <xdr:cNvCxnSpPr/>
        </xdr:nvCxnSpPr>
        <xdr:spPr>
          <a:xfrm>
            <a:off x="264240" y="12289680"/>
            <a:ext cx="567000" cy="360"/>
          </a:xfrm>
          <a:prstGeom prst="straightConnector1">
            <a:avLst/>
          </a:prstGeom>
          <a:ln w="28575">
            <a:solidFill>
              <a:srgbClr val="000000"/>
            </a:solidFill>
            <a:miter/>
          </a:ln>
        </xdr:spPr>
      </xdr:cxnSp>
      <xdr:sp>
        <xdr:nvSpPr>
          <xdr:cNvPr id="1870" name="Rectangle 620" hidden="1"/>
          <xdr:cNvSpPr/>
        </xdr:nvSpPr>
        <xdr:spPr>
          <a:xfrm>
            <a:off x="292680" y="12058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71" name="Plus Sign 153" hidden="1"/>
          <xdr:cNvSpPr/>
        </xdr:nvSpPr>
        <xdr:spPr>
          <a:xfrm>
            <a:off x="414720" y="12299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72" name="Minus Sign 154" hidden="1"/>
          <xdr:cNvSpPr/>
        </xdr:nvSpPr>
        <xdr:spPr>
          <a:xfrm>
            <a:off x="402120" y="12496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216</xdr:row>
      <xdr:rowOff>19080</xdr:rowOff>
    </xdr:from>
    <xdr:to>
      <xdr:col>0</xdr:col>
      <xdr:colOff>830880</xdr:colOff>
      <xdr:row>227</xdr:row>
      <xdr:rowOff>10080</xdr:rowOff>
    </xdr:to>
    <xdr:grpSp>
      <xdr:nvGrpSpPr>
        <xdr:cNvPr id="1873" name="AddRemoveBTN_PropertyQ14_2"/>
        <xdr:cNvGrpSpPr/>
      </xdr:nvGrpSpPr>
      <xdr:grpSpPr>
        <a:xfrm>
          <a:off x="247320" y="12420720"/>
          <a:ext cx="583560" cy="724320"/>
          <a:chOff x="247320" y="12420720"/>
          <a:chExt cx="583560" cy="724320"/>
        </a:xfrm>
      </xdr:grpSpPr>
      <xdr:sp>
        <xdr:nvSpPr>
          <xdr:cNvPr id="1874" name="Rounded Rectangle 19" hidden="1"/>
          <xdr:cNvSpPr/>
        </xdr:nvSpPr>
        <xdr:spPr>
          <a:xfrm>
            <a:off x="254520" y="1243404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75" name="Straight Connector 625"/>
          <xdr:cNvCxnSpPr/>
        </xdr:nvCxnSpPr>
        <xdr:spPr>
          <a:xfrm>
            <a:off x="247320" y="12911400"/>
            <a:ext cx="574560" cy="2880"/>
          </a:xfrm>
          <a:prstGeom prst="straightConnector1">
            <a:avLst/>
          </a:prstGeom>
          <a:ln w="28575">
            <a:solidFill>
              <a:srgbClr val="000000"/>
            </a:solidFill>
            <a:miter/>
          </a:ln>
        </xdr:spPr>
      </xdr:cxnSp>
      <xdr:cxnSp>
        <xdr:nvCxnSpPr>
          <xdr:cNvPr id="1876" name="Straight Connector 626"/>
          <xdr:cNvCxnSpPr/>
        </xdr:nvCxnSpPr>
        <xdr:spPr>
          <a:xfrm>
            <a:off x="264240" y="12668400"/>
            <a:ext cx="567000" cy="360"/>
          </a:xfrm>
          <a:prstGeom prst="straightConnector1">
            <a:avLst/>
          </a:prstGeom>
          <a:ln w="28575">
            <a:solidFill>
              <a:srgbClr val="000000"/>
            </a:solidFill>
            <a:miter/>
          </a:ln>
        </xdr:spPr>
      </xdr:cxnSp>
      <xdr:sp>
        <xdr:nvSpPr>
          <xdr:cNvPr id="1877" name="Rectangle 627" hidden="1"/>
          <xdr:cNvSpPr/>
        </xdr:nvSpPr>
        <xdr:spPr>
          <a:xfrm>
            <a:off x="292680" y="1242072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878" name="Plus Sign 209" hidden="1"/>
          <xdr:cNvSpPr/>
        </xdr:nvSpPr>
        <xdr:spPr>
          <a:xfrm>
            <a:off x="414720" y="1267884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79" name="Minus Sign 210" hidden="1"/>
          <xdr:cNvSpPr/>
        </xdr:nvSpPr>
        <xdr:spPr>
          <a:xfrm>
            <a:off x="402120" y="1288944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216</xdr:row>
      <xdr:rowOff>9360</xdr:rowOff>
    </xdr:from>
    <xdr:to>
      <xdr:col>0</xdr:col>
      <xdr:colOff>830880</xdr:colOff>
      <xdr:row>217</xdr:row>
      <xdr:rowOff>571680</xdr:rowOff>
    </xdr:to>
    <xdr:grpSp>
      <xdr:nvGrpSpPr>
        <xdr:cNvPr id="1880" name="AddRemoveBTN_PropertyQ14_1"/>
        <xdr:cNvGrpSpPr/>
      </xdr:nvGrpSpPr>
      <xdr:grpSpPr>
        <a:xfrm>
          <a:off x="247320" y="12411000"/>
          <a:ext cx="583560" cy="676440"/>
          <a:chOff x="247320" y="12411000"/>
          <a:chExt cx="583560" cy="676440"/>
        </a:xfrm>
      </xdr:grpSpPr>
      <xdr:sp>
        <xdr:nvSpPr>
          <xdr:cNvPr id="1881" name="Rounded Rectangle 19" hidden="1"/>
          <xdr:cNvSpPr/>
        </xdr:nvSpPr>
        <xdr:spPr>
          <a:xfrm>
            <a:off x="254520" y="124236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82" name="Straight Connector 632"/>
          <xdr:cNvCxnSpPr/>
        </xdr:nvCxnSpPr>
        <xdr:spPr>
          <a:xfrm>
            <a:off x="247320" y="12868920"/>
            <a:ext cx="574560" cy="2880"/>
          </a:xfrm>
          <a:prstGeom prst="straightConnector1">
            <a:avLst/>
          </a:prstGeom>
          <a:ln w="28575">
            <a:solidFill>
              <a:srgbClr val="000000"/>
            </a:solidFill>
            <a:miter/>
          </a:ln>
        </xdr:spPr>
      </xdr:cxnSp>
      <xdr:cxnSp>
        <xdr:nvCxnSpPr>
          <xdr:cNvPr id="1883" name="Straight Connector 633"/>
          <xdr:cNvCxnSpPr/>
        </xdr:nvCxnSpPr>
        <xdr:spPr>
          <a:xfrm>
            <a:off x="264240" y="12642480"/>
            <a:ext cx="567000" cy="360"/>
          </a:xfrm>
          <a:prstGeom prst="straightConnector1">
            <a:avLst/>
          </a:prstGeom>
          <a:ln w="28575">
            <a:solidFill>
              <a:srgbClr val="000000"/>
            </a:solidFill>
            <a:miter/>
          </a:ln>
        </xdr:spPr>
      </xdr:cxnSp>
      <xdr:sp>
        <xdr:nvSpPr>
          <xdr:cNvPr id="1884" name="Rectangle 634" hidden="1"/>
          <xdr:cNvSpPr/>
        </xdr:nvSpPr>
        <xdr:spPr>
          <a:xfrm>
            <a:off x="292680" y="1241100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85" name="Plus Sign 153" hidden="1"/>
          <xdr:cNvSpPr/>
        </xdr:nvSpPr>
        <xdr:spPr>
          <a:xfrm>
            <a:off x="414720" y="1265220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86" name="Minus Sign 154" hidden="1"/>
          <xdr:cNvSpPr/>
        </xdr:nvSpPr>
        <xdr:spPr>
          <a:xfrm>
            <a:off x="402120" y="1284876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216</xdr:row>
      <xdr:rowOff>0</xdr:rowOff>
    </xdr:from>
    <xdr:to>
      <xdr:col>0</xdr:col>
      <xdr:colOff>830880</xdr:colOff>
      <xdr:row>217</xdr:row>
      <xdr:rowOff>562320</xdr:rowOff>
    </xdr:to>
    <xdr:grpSp>
      <xdr:nvGrpSpPr>
        <xdr:cNvPr id="1887" name="AddRemoveBTN_ChargesQ3_1"/>
        <xdr:cNvGrpSpPr/>
      </xdr:nvGrpSpPr>
      <xdr:grpSpPr>
        <a:xfrm>
          <a:off x="247320" y="12401640"/>
          <a:ext cx="583560" cy="676440"/>
          <a:chOff x="247320" y="12401640"/>
          <a:chExt cx="583560" cy="676440"/>
        </a:xfrm>
      </xdr:grpSpPr>
      <xdr:sp>
        <xdr:nvSpPr>
          <xdr:cNvPr id="1888" name="Rounded Rectangle 19" hidden="1"/>
          <xdr:cNvSpPr/>
        </xdr:nvSpPr>
        <xdr:spPr>
          <a:xfrm>
            <a:off x="254520" y="124138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89" name="Straight Connector 639"/>
          <xdr:cNvCxnSpPr/>
        </xdr:nvCxnSpPr>
        <xdr:spPr>
          <a:xfrm>
            <a:off x="247320" y="12859560"/>
            <a:ext cx="574560" cy="2880"/>
          </a:xfrm>
          <a:prstGeom prst="straightConnector1">
            <a:avLst/>
          </a:prstGeom>
          <a:ln w="28575">
            <a:solidFill>
              <a:srgbClr val="000000"/>
            </a:solidFill>
            <a:miter/>
          </a:ln>
        </xdr:spPr>
      </xdr:cxnSp>
      <xdr:cxnSp>
        <xdr:nvCxnSpPr>
          <xdr:cNvPr id="1890" name="Straight Connector 640"/>
          <xdr:cNvCxnSpPr/>
        </xdr:nvCxnSpPr>
        <xdr:spPr>
          <a:xfrm>
            <a:off x="264240" y="12632760"/>
            <a:ext cx="567000" cy="360"/>
          </a:xfrm>
          <a:prstGeom prst="straightConnector1">
            <a:avLst/>
          </a:prstGeom>
          <a:ln w="28575">
            <a:solidFill>
              <a:srgbClr val="000000"/>
            </a:solidFill>
            <a:miter/>
          </a:ln>
        </xdr:spPr>
      </xdr:cxnSp>
      <xdr:sp>
        <xdr:nvSpPr>
          <xdr:cNvPr id="1891" name="Rectangle 641" hidden="1"/>
          <xdr:cNvSpPr/>
        </xdr:nvSpPr>
        <xdr:spPr>
          <a:xfrm>
            <a:off x="292680" y="124016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92" name="Plus Sign 153" hidden="1"/>
          <xdr:cNvSpPr/>
        </xdr:nvSpPr>
        <xdr:spPr>
          <a:xfrm>
            <a:off x="414720" y="126428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893" name="Minus Sign 154" hidden="1"/>
          <xdr:cNvSpPr/>
        </xdr:nvSpPr>
        <xdr:spPr>
          <a:xfrm>
            <a:off x="402120" y="128394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227</xdr:row>
      <xdr:rowOff>66600</xdr:rowOff>
    </xdr:from>
    <xdr:to>
      <xdr:col>0</xdr:col>
      <xdr:colOff>830880</xdr:colOff>
      <xdr:row>239</xdr:row>
      <xdr:rowOff>285840</xdr:rowOff>
    </xdr:to>
    <xdr:grpSp>
      <xdr:nvGrpSpPr>
        <xdr:cNvPr id="1894" name="AddRemoveBTN_PropertyQ15_1"/>
        <xdr:cNvGrpSpPr/>
      </xdr:nvGrpSpPr>
      <xdr:grpSpPr>
        <a:xfrm>
          <a:off x="247320" y="13201560"/>
          <a:ext cx="583560" cy="676440"/>
          <a:chOff x="247320" y="13201560"/>
          <a:chExt cx="583560" cy="676440"/>
        </a:xfrm>
      </xdr:grpSpPr>
      <xdr:sp>
        <xdr:nvSpPr>
          <xdr:cNvPr id="1895" name="Rounded Rectangle 19" hidden="1"/>
          <xdr:cNvSpPr/>
        </xdr:nvSpPr>
        <xdr:spPr>
          <a:xfrm>
            <a:off x="254520" y="132141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896" name="Straight Connector 653"/>
          <xdr:cNvCxnSpPr/>
        </xdr:nvCxnSpPr>
        <xdr:spPr>
          <a:xfrm>
            <a:off x="247320" y="13659480"/>
            <a:ext cx="574560" cy="2880"/>
          </a:xfrm>
          <a:prstGeom prst="straightConnector1">
            <a:avLst/>
          </a:prstGeom>
          <a:ln w="28575">
            <a:solidFill>
              <a:srgbClr val="000000"/>
            </a:solidFill>
            <a:miter/>
          </a:ln>
        </xdr:spPr>
      </xdr:cxnSp>
      <xdr:cxnSp>
        <xdr:nvCxnSpPr>
          <xdr:cNvPr id="1897" name="Straight Connector 654"/>
          <xdr:cNvCxnSpPr/>
        </xdr:nvCxnSpPr>
        <xdr:spPr>
          <a:xfrm>
            <a:off x="264240" y="13432680"/>
            <a:ext cx="567000" cy="360"/>
          </a:xfrm>
          <a:prstGeom prst="straightConnector1">
            <a:avLst/>
          </a:prstGeom>
          <a:ln w="28575">
            <a:solidFill>
              <a:srgbClr val="000000"/>
            </a:solidFill>
            <a:miter/>
          </a:ln>
        </xdr:spPr>
      </xdr:cxnSp>
      <xdr:sp>
        <xdr:nvSpPr>
          <xdr:cNvPr id="1898" name="Rectangle 655" hidden="1"/>
          <xdr:cNvSpPr/>
        </xdr:nvSpPr>
        <xdr:spPr>
          <a:xfrm>
            <a:off x="292680" y="132015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899" name="Plus Sign 153" hidden="1"/>
          <xdr:cNvSpPr/>
        </xdr:nvSpPr>
        <xdr:spPr>
          <a:xfrm>
            <a:off x="414720" y="134427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00" name="Minus Sign 154" hidden="1"/>
          <xdr:cNvSpPr/>
        </xdr:nvSpPr>
        <xdr:spPr>
          <a:xfrm>
            <a:off x="402120" y="136393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227</xdr:row>
      <xdr:rowOff>0</xdr:rowOff>
    </xdr:from>
    <xdr:to>
      <xdr:col>0</xdr:col>
      <xdr:colOff>830880</xdr:colOff>
      <xdr:row>239</xdr:row>
      <xdr:rowOff>219240</xdr:rowOff>
    </xdr:to>
    <xdr:grpSp>
      <xdr:nvGrpSpPr>
        <xdr:cNvPr id="1901" name="AddRemoveBTN_ChargesQ3_1"/>
        <xdr:cNvGrpSpPr/>
      </xdr:nvGrpSpPr>
      <xdr:grpSpPr>
        <a:xfrm>
          <a:off x="247320" y="13134960"/>
          <a:ext cx="583560" cy="676440"/>
          <a:chOff x="247320" y="13134960"/>
          <a:chExt cx="583560" cy="676440"/>
        </a:xfrm>
      </xdr:grpSpPr>
      <xdr:sp>
        <xdr:nvSpPr>
          <xdr:cNvPr id="1902" name="Rounded Rectangle 19" hidden="1"/>
          <xdr:cNvSpPr/>
        </xdr:nvSpPr>
        <xdr:spPr>
          <a:xfrm>
            <a:off x="254520" y="131472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03" name="Straight Connector 660"/>
          <xdr:cNvCxnSpPr/>
        </xdr:nvCxnSpPr>
        <xdr:spPr>
          <a:xfrm>
            <a:off x="247320" y="13592880"/>
            <a:ext cx="574560" cy="2880"/>
          </a:xfrm>
          <a:prstGeom prst="straightConnector1">
            <a:avLst/>
          </a:prstGeom>
          <a:ln w="28575">
            <a:solidFill>
              <a:srgbClr val="000000"/>
            </a:solidFill>
            <a:miter/>
          </a:ln>
        </xdr:spPr>
      </xdr:cxnSp>
      <xdr:cxnSp>
        <xdr:nvCxnSpPr>
          <xdr:cNvPr id="1904" name="Straight Connector 661"/>
          <xdr:cNvCxnSpPr/>
        </xdr:nvCxnSpPr>
        <xdr:spPr>
          <a:xfrm>
            <a:off x="264240" y="13366080"/>
            <a:ext cx="567000" cy="360"/>
          </a:xfrm>
          <a:prstGeom prst="straightConnector1">
            <a:avLst/>
          </a:prstGeom>
          <a:ln w="28575">
            <a:solidFill>
              <a:srgbClr val="000000"/>
            </a:solidFill>
            <a:miter/>
          </a:ln>
        </xdr:spPr>
      </xdr:cxnSp>
      <xdr:sp>
        <xdr:nvSpPr>
          <xdr:cNvPr id="1905" name="Rectangle 662" hidden="1"/>
          <xdr:cNvSpPr/>
        </xdr:nvSpPr>
        <xdr:spPr>
          <a:xfrm>
            <a:off x="292680" y="131349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06" name="Plus Sign 153" hidden="1"/>
          <xdr:cNvSpPr/>
        </xdr:nvSpPr>
        <xdr:spPr>
          <a:xfrm>
            <a:off x="414720" y="133761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07" name="Minus Sign 154" hidden="1"/>
          <xdr:cNvSpPr/>
        </xdr:nvSpPr>
        <xdr:spPr>
          <a:xfrm>
            <a:off x="402120" y="135727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238</xdr:row>
      <xdr:rowOff>57240</xdr:rowOff>
    </xdr:from>
    <xdr:to>
      <xdr:col>0</xdr:col>
      <xdr:colOff>830880</xdr:colOff>
      <xdr:row>239</xdr:row>
      <xdr:rowOff>619200</xdr:rowOff>
    </xdr:to>
    <xdr:grpSp>
      <xdr:nvGrpSpPr>
        <xdr:cNvPr id="1908" name="AddRemoveBTN_PropertyQ16_1"/>
        <xdr:cNvGrpSpPr/>
      </xdr:nvGrpSpPr>
      <xdr:grpSpPr>
        <a:xfrm>
          <a:off x="247320" y="13535280"/>
          <a:ext cx="583560" cy="676080"/>
          <a:chOff x="247320" y="13535280"/>
          <a:chExt cx="583560" cy="676080"/>
        </a:xfrm>
      </xdr:grpSpPr>
      <xdr:sp>
        <xdr:nvSpPr>
          <xdr:cNvPr id="1909" name="Rounded Rectangle 19" hidden="1"/>
          <xdr:cNvSpPr/>
        </xdr:nvSpPr>
        <xdr:spPr>
          <a:xfrm>
            <a:off x="254520" y="135475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10" name="Straight Connector 674"/>
          <xdr:cNvCxnSpPr/>
        </xdr:nvCxnSpPr>
        <xdr:spPr>
          <a:xfrm>
            <a:off x="247320" y="13993200"/>
            <a:ext cx="574560" cy="2880"/>
          </a:xfrm>
          <a:prstGeom prst="straightConnector1">
            <a:avLst/>
          </a:prstGeom>
          <a:ln w="28575">
            <a:solidFill>
              <a:srgbClr val="000000"/>
            </a:solidFill>
            <a:miter/>
          </a:ln>
        </xdr:spPr>
      </xdr:cxnSp>
      <xdr:cxnSp>
        <xdr:nvCxnSpPr>
          <xdr:cNvPr id="1911" name="Straight Connector 675"/>
          <xdr:cNvCxnSpPr/>
        </xdr:nvCxnSpPr>
        <xdr:spPr>
          <a:xfrm>
            <a:off x="264240" y="13766400"/>
            <a:ext cx="567000" cy="360"/>
          </a:xfrm>
          <a:prstGeom prst="straightConnector1">
            <a:avLst/>
          </a:prstGeom>
          <a:ln w="28575">
            <a:solidFill>
              <a:srgbClr val="000000"/>
            </a:solidFill>
            <a:miter/>
          </a:ln>
        </xdr:spPr>
      </xdr:cxnSp>
      <xdr:sp>
        <xdr:nvSpPr>
          <xdr:cNvPr id="1912" name="Rectangle 676" hidden="1"/>
          <xdr:cNvSpPr/>
        </xdr:nvSpPr>
        <xdr:spPr>
          <a:xfrm>
            <a:off x="292680" y="135352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13" name="Plus Sign 153" hidden="1"/>
          <xdr:cNvSpPr/>
        </xdr:nvSpPr>
        <xdr:spPr>
          <a:xfrm>
            <a:off x="414720" y="13776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14" name="Minus Sign 154" hidden="1"/>
          <xdr:cNvSpPr/>
        </xdr:nvSpPr>
        <xdr:spPr>
          <a:xfrm>
            <a:off x="402120" y="13972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238</xdr:row>
      <xdr:rowOff>0</xdr:rowOff>
    </xdr:from>
    <xdr:to>
      <xdr:col>0</xdr:col>
      <xdr:colOff>830880</xdr:colOff>
      <xdr:row>239</xdr:row>
      <xdr:rowOff>562320</xdr:rowOff>
    </xdr:to>
    <xdr:grpSp>
      <xdr:nvGrpSpPr>
        <xdr:cNvPr id="1915" name="AddRemoveBTN_ChargesQ3_1"/>
        <xdr:cNvGrpSpPr/>
      </xdr:nvGrpSpPr>
      <xdr:grpSpPr>
        <a:xfrm>
          <a:off x="247320" y="13478040"/>
          <a:ext cx="583560" cy="676440"/>
          <a:chOff x="247320" y="13478040"/>
          <a:chExt cx="583560" cy="676440"/>
        </a:xfrm>
      </xdr:grpSpPr>
      <xdr:sp>
        <xdr:nvSpPr>
          <xdr:cNvPr id="1916" name="Rounded Rectangle 19" hidden="1"/>
          <xdr:cNvSpPr/>
        </xdr:nvSpPr>
        <xdr:spPr>
          <a:xfrm>
            <a:off x="254520" y="134902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17" name="Straight Connector 681"/>
          <xdr:cNvCxnSpPr/>
        </xdr:nvCxnSpPr>
        <xdr:spPr>
          <a:xfrm>
            <a:off x="247320" y="13935960"/>
            <a:ext cx="574560" cy="2880"/>
          </a:xfrm>
          <a:prstGeom prst="straightConnector1">
            <a:avLst/>
          </a:prstGeom>
          <a:ln w="28575">
            <a:solidFill>
              <a:srgbClr val="000000"/>
            </a:solidFill>
            <a:miter/>
          </a:ln>
        </xdr:spPr>
      </xdr:cxnSp>
      <xdr:cxnSp>
        <xdr:nvCxnSpPr>
          <xdr:cNvPr id="1918" name="Straight Connector 682"/>
          <xdr:cNvCxnSpPr/>
        </xdr:nvCxnSpPr>
        <xdr:spPr>
          <a:xfrm>
            <a:off x="264240" y="13709160"/>
            <a:ext cx="567000" cy="360"/>
          </a:xfrm>
          <a:prstGeom prst="straightConnector1">
            <a:avLst/>
          </a:prstGeom>
          <a:ln w="28575">
            <a:solidFill>
              <a:srgbClr val="000000"/>
            </a:solidFill>
            <a:miter/>
          </a:ln>
        </xdr:spPr>
      </xdr:cxnSp>
      <xdr:sp>
        <xdr:nvSpPr>
          <xdr:cNvPr id="1919" name="Rectangle 683" hidden="1"/>
          <xdr:cNvSpPr/>
        </xdr:nvSpPr>
        <xdr:spPr>
          <a:xfrm>
            <a:off x="292680" y="134780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20" name="Plus Sign 153" hidden="1"/>
          <xdr:cNvSpPr/>
        </xdr:nvSpPr>
        <xdr:spPr>
          <a:xfrm>
            <a:off x="414720" y="137192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21" name="Minus Sign 154" hidden="1"/>
          <xdr:cNvSpPr/>
        </xdr:nvSpPr>
        <xdr:spPr>
          <a:xfrm>
            <a:off x="402120" y="139158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256</xdr:row>
      <xdr:rowOff>28440</xdr:rowOff>
    </xdr:from>
    <xdr:to>
      <xdr:col>0</xdr:col>
      <xdr:colOff>830880</xdr:colOff>
      <xdr:row>272</xdr:row>
      <xdr:rowOff>295920</xdr:rowOff>
    </xdr:to>
    <xdr:grpSp>
      <xdr:nvGrpSpPr>
        <xdr:cNvPr id="1922" name="AddRemoveBTN_PropertyQ17_2"/>
        <xdr:cNvGrpSpPr/>
      </xdr:nvGrpSpPr>
      <xdr:grpSpPr>
        <a:xfrm>
          <a:off x="247320" y="14458680"/>
          <a:ext cx="583560" cy="724680"/>
          <a:chOff x="247320" y="14458680"/>
          <a:chExt cx="583560" cy="724680"/>
        </a:xfrm>
      </xdr:grpSpPr>
      <xdr:sp>
        <xdr:nvSpPr>
          <xdr:cNvPr id="1923" name="Rounded Rectangle 19" hidden="1"/>
          <xdr:cNvSpPr/>
        </xdr:nvSpPr>
        <xdr:spPr>
          <a:xfrm>
            <a:off x="254520" y="1447200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24" name="Straight Connector 688"/>
          <xdr:cNvCxnSpPr/>
        </xdr:nvCxnSpPr>
        <xdr:spPr>
          <a:xfrm>
            <a:off x="247320" y="14949360"/>
            <a:ext cx="574560" cy="2880"/>
          </a:xfrm>
          <a:prstGeom prst="straightConnector1">
            <a:avLst/>
          </a:prstGeom>
          <a:ln w="28575">
            <a:solidFill>
              <a:srgbClr val="000000"/>
            </a:solidFill>
            <a:miter/>
          </a:ln>
        </xdr:spPr>
      </xdr:cxnSp>
      <xdr:cxnSp>
        <xdr:nvCxnSpPr>
          <xdr:cNvPr id="1925" name="Straight Connector 689"/>
          <xdr:cNvCxnSpPr/>
        </xdr:nvCxnSpPr>
        <xdr:spPr>
          <a:xfrm>
            <a:off x="264240" y="14706360"/>
            <a:ext cx="567000" cy="360"/>
          </a:xfrm>
          <a:prstGeom prst="straightConnector1">
            <a:avLst/>
          </a:prstGeom>
          <a:ln w="28575">
            <a:solidFill>
              <a:srgbClr val="000000"/>
            </a:solidFill>
            <a:miter/>
          </a:ln>
        </xdr:spPr>
      </xdr:cxnSp>
      <xdr:sp>
        <xdr:nvSpPr>
          <xdr:cNvPr id="1926" name="Rectangle 690" hidden="1"/>
          <xdr:cNvSpPr/>
        </xdr:nvSpPr>
        <xdr:spPr>
          <a:xfrm>
            <a:off x="292680" y="144586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927" name="Plus Sign 209" hidden="1"/>
          <xdr:cNvSpPr/>
        </xdr:nvSpPr>
        <xdr:spPr>
          <a:xfrm>
            <a:off x="414720" y="1471716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28" name="Minus Sign 210" hidden="1"/>
          <xdr:cNvSpPr/>
        </xdr:nvSpPr>
        <xdr:spPr>
          <a:xfrm>
            <a:off x="402120" y="1492776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256</xdr:row>
      <xdr:rowOff>85680</xdr:rowOff>
    </xdr:from>
    <xdr:to>
      <xdr:col>0</xdr:col>
      <xdr:colOff>830880</xdr:colOff>
      <xdr:row>272</xdr:row>
      <xdr:rowOff>304920</xdr:rowOff>
    </xdr:to>
    <xdr:grpSp>
      <xdr:nvGrpSpPr>
        <xdr:cNvPr id="1929" name="AddRemoveBTN_PropertyQ17_1"/>
        <xdr:cNvGrpSpPr/>
      </xdr:nvGrpSpPr>
      <xdr:grpSpPr>
        <a:xfrm>
          <a:off x="247320" y="14515920"/>
          <a:ext cx="583560" cy="676440"/>
          <a:chOff x="247320" y="14515920"/>
          <a:chExt cx="583560" cy="676440"/>
        </a:xfrm>
      </xdr:grpSpPr>
      <xdr:sp>
        <xdr:nvSpPr>
          <xdr:cNvPr id="1930" name="Rounded Rectangle 19" hidden="1"/>
          <xdr:cNvSpPr/>
        </xdr:nvSpPr>
        <xdr:spPr>
          <a:xfrm>
            <a:off x="254520" y="145285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31" name="Straight Connector 695"/>
          <xdr:cNvCxnSpPr/>
        </xdr:nvCxnSpPr>
        <xdr:spPr>
          <a:xfrm>
            <a:off x="247320" y="14973840"/>
            <a:ext cx="574560" cy="2880"/>
          </a:xfrm>
          <a:prstGeom prst="straightConnector1">
            <a:avLst/>
          </a:prstGeom>
          <a:ln w="28575">
            <a:solidFill>
              <a:srgbClr val="000000"/>
            </a:solidFill>
            <a:miter/>
          </a:ln>
        </xdr:spPr>
      </xdr:cxnSp>
      <xdr:cxnSp>
        <xdr:nvCxnSpPr>
          <xdr:cNvPr id="1932" name="Straight Connector 696"/>
          <xdr:cNvCxnSpPr/>
        </xdr:nvCxnSpPr>
        <xdr:spPr>
          <a:xfrm>
            <a:off x="264240" y="14747040"/>
            <a:ext cx="567000" cy="360"/>
          </a:xfrm>
          <a:prstGeom prst="straightConnector1">
            <a:avLst/>
          </a:prstGeom>
          <a:ln w="28575">
            <a:solidFill>
              <a:srgbClr val="000000"/>
            </a:solidFill>
            <a:miter/>
          </a:ln>
        </xdr:spPr>
      </xdr:cxnSp>
      <xdr:sp>
        <xdr:nvSpPr>
          <xdr:cNvPr id="1933" name="Rectangle 697" hidden="1"/>
          <xdr:cNvSpPr/>
        </xdr:nvSpPr>
        <xdr:spPr>
          <a:xfrm>
            <a:off x="292680" y="14515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34" name="Plus Sign 153" hidden="1"/>
          <xdr:cNvSpPr/>
        </xdr:nvSpPr>
        <xdr:spPr>
          <a:xfrm>
            <a:off x="414720" y="14757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35" name="Minus Sign 154" hidden="1"/>
          <xdr:cNvSpPr/>
        </xdr:nvSpPr>
        <xdr:spPr>
          <a:xfrm>
            <a:off x="402120" y="14953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256</xdr:row>
      <xdr:rowOff>0</xdr:rowOff>
    </xdr:from>
    <xdr:to>
      <xdr:col>0</xdr:col>
      <xdr:colOff>830880</xdr:colOff>
      <xdr:row>272</xdr:row>
      <xdr:rowOff>219240</xdr:rowOff>
    </xdr:to>
    <xdr:grpSp>
      <xdr:nvGrpSpPr>
        <xdr:cNvPr id="1936" name="AddRemoveBTN_ChargesQ3_1"/>
        <xdr:cNvGrpSpPr/>
      </xdr:nvGrpSpPr>
      <xdr:grpSpPr>
        <a:xfrm>
          <a:off x="247320" y="14430240"/>
          <a:ext cx="583560" cy="676440"/>
          <a:chOff x="247320" y="14430240"/>
          <a:chExt cx="583560" cy="676440"/>
        </a:xfrm>
      </xdr:grpSpPr>
      <xdr:sp>
        <xdr:nvSpPr>
          <xdr:cNvPr id="1937" name="Rounded Rectangle 19" hidden="1"/>
          <xdr:cNvSpPr/>
        </xdr:nvSpPr>
        <xdr:spPr>
          <a:xfrm>
            <a:off x="254520" y="144424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38" name="Straight Connector 702"/>
          <xdr:cNvCxnSpPr/>
        </xdr:nvCxnSpPr>
        <xdr:spPr>
          <a:xfrm>
            <a:off x="247320" y="14888160"/>
            <a:ext cx="574560" cy="2880"/>
          </a:xfrm>
          <a:prstGeom prst="straightConnector1">
            <a:avLst/>
          </a:prstGeom>
          <a:ln w="28575">
            <a:solidFill>
              <a:srgbClr val="000000"/>
            </a:solidFill>
            <a:miter/>
          </a:ln>
        </xdr:spPr>
      </xdr:cxnSp>
      <xdr:cxnSp>
        <xdr:nvCxnSpPr>
          <xdr:cNvPr id="1939" name="Straight Connector 703"/>
          <xdr:cNvCxnSpPr/>
        </xdr:nvCxnSpPr>
        <xdr:spPr>
          <a:xfrm>
            <a:off x="264240" y="14661360"/>
            <a:ext cx="567000" cy="360"/>
          </a:xfrm>
          <a:prstGeom prst="straightConnector1">
            <a:avLst/>
          </a:prstGeom>
          <a:ln w="28575">
            <a:solidFill>
              <a:srgbClr val="000000"/>
            </a:solidFill>
            <a:miter/>
          </a:ln>
        </xdr:spPr>
      </xdr:cxnSp>
      <xdr:sp>
        <xdr:nvSpPr>
          <xdr:cNvPr id="1940" name="Rectangle 704" hidden="1"/>
          <xdr:cNvSpPr/>
        </xdr:nvSpPr>
        <xdr:spPr>
          <a:xfrm>
            <a:off x="292680" y="144302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41" name="Plus Sign 153" hidden="1"/>
          <xdr:cNvSpPr/>
        </xdr:nvSpPr>
        <xdr:spPr>
          <a:xfrm>
            <a:off x="414720" y="146714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42" name="Minus Sign 154" hidden="1"/>
          <xdr:cNvSpPr/>
        </xdr:nvSpPr>
        <xdr:spPr>
          <a:xfrm>
            <a:off x="402120" y="148680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271</xdr:row>
      <xdr:rowOff>57240</xdr:rowOff>
    </xdr:from>
    <xdr:to>
      <xdr:col>0</xdr:col>
      <xdr:colOff>830880</xdr:colOff>
      <xdr:row>283</xdr:row>
      <xdr:rowOff>19440</xdr:rowOff>
    </xdr:to>
    <xdr:grpSp>
      <xdr:nvGrpSpPr>
        <xdr:cNvPr id="1943" name="AddRemoveBTN_PropertyQ18_2"/>
        <xdr:cNvGrpSpPr/>
      </xdr:nvGrpSpPr>
      <xdr:grpSpPr>
        <a:xfrm>
          <a:off x="247320" y="14830560"/>
          <a:ext cx="583560" cy="724320"/>
          <a:chOff x="247320" y="14830560"/>
          <a:chExt cx="583560" cy="724320"/>
        </a:xfrm>
      </xdr:grpSpPr>
      <xdr:sp>
        <xdr:nvSpPr>
          <xdr:cNvPr id="1944" name="Rounded Rectangle 19" hidden="1"/>
          <xdr:cNvSpPr/>
        </xdr:nvSpPr>
        <xdr:spPr>
          <a:xfrm>
            <a:off x="254520" y="1484388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45" name="Straight Connector 709"/>
          <xdr:cNvCxnSpPr/>
        </xdr:nvCxnSpPr>
        <xdr:spPr>
          <a:xfrm>
            <a:off x="247320" y="15320880"/>
            <a:ext cx="574560" cy="3240"/>
          </a:xfrm>
          <a:prstGeom prst="straightConnector1">
            <a:avLst/>
          </a:prstGeom>
          <a:ln w="28575">
            <a:solidFill>
              <a:srgbClr val="000000"/>
            </a:solidFill>
            <a:miter/>
          </a:ln>
        </xdr:spPr>
      </xdr:cxnSp>
      <xdr:cxnSp>
        <xdr:nvCxnSpPr>
          <xdr:cNvPr id="1946" name="Straight Connector 710"/>
          <xdr:cNvCxnSpPr/>
        </xdr:nvCxnSpPr>
        <xdr:spPr>
          <a:xfrm>
            <a:off x="264240" y="15078240"/>
            <a:ext cx="567000" cy="360"/>
          </a:xfrm>
          <a:prstGeom prst="straightConnector1">
            <a:avLst/>
          </a:prstGeom>
          <a:ln w="28575">
            <a:solidFill>
              <a:srgbClr val="000000"/>
            </a:solidFill>
            <a:miter/>
          </a:ln>
        </xdr:spPr>
      </xdr:cxnSp>
      <xdr:sp>
        <xdr:nvSpPr>
          <xdr:cNvPr id="1947" name="Rectangle 711" hidden="1"/>
          <xdr:cNvSpPr/>
        </xdr:nvSpPr>
        <xdr:spPr>
          <a:xfrm>
            <a:off x="292680" y="1483056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948" name="Plus Sign 209" hidden="1"/>
          <xdr:cNvSpPr/>
        </xdr:nvSpPr>
        <xdr:spPr>
          <a:xfrm>
            <a:off x="414720" y="1508868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49" name="Minus Sign 210" hidden="1"/>
          <xdr:cNvSpPr/>
        </xdr:nvSpPr>
        <xdr:spPr>
          <a:xfrm>
            <a:off x="402120" y="1529928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271</xdr:row>
      <xdr:rowOff>66600</xdr:rowOff>
    </xdr:from>
    <xdr:to>
      <xdr:col>0</xdr:col>
      <xdr:colOff>830880</xdr:colOff>
      <xdr:row>272</xdr:row>
      <xdr:rowOff>628920</xdr:rowOff>
    </xdr:to>
    <xdr:grpSp>
      <xdr:nvGrpSpPr>
        <xdr:cNvPr id="1950" name="AddRemoveBTN_PropertyQ18_1"/>
        <xdr:cNvGrpSpPr/>
      </xdr:nvGrpSpPr>
      <xdr:grpSpPr>
        <a:xfrm>
          <a:off x="247320" y="14839920"/>
          <a:ext cx="583560" cy="676440"/>
          <a:chOff x="247320" y="14839920"/>
          <a:chExt cx="583560" cy="676440"/>
        </a:xfrm>
      </xdr:grpSpPr>
      <xdr:sp>
        <xdr:nvSpPr>
          <xdr:cNvPr id="1951" name="Rounded Rectangle 19" hidden="1"/>
          <xdr:cNvSpPr/>
        </xdr:nvSpPr>
        <xdr:spPr>
          <a:xfrm>
            <a:off x="254520" y="148525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52" name="Straight Connector 716"/>
          <xdr:cNvCxnSpPr/>
        </xdr:nvCxnSpPr>
        <xdr:spPr>
          <a:xfrm>
            <a:off x="247320" y="15297840"/>
            <a:ext cx="574560" cy="2880"/>
          </a:xfrm>
          <a:prstGeom prst="straightConnector1">
            <a:avLst/>
          </a:prstGeom>
          <a:ln w="28575">
            <a:solidFill>
              <a:srgbClr val="000000"/>
            </a:solidFill>
            <a:miter/>
          </a:ln>
        </xdr:spPr>
      </xdr:cxnSp>
      <xdr:cxnSp>
        <xdr:nvCxnSpPr>
          <xdr:cNvPr id="1953" name="Straight Connector 717"/>
          <xdr:cNvCxnSpPr/>
        </xdr:nvCxnSpPr>
        <xdr:spPr>
          <a:xfrm>
            <a:off x="264240" y="15071040"/>
            <a:ext cx="567000" cy="360"/>
          </a:xfrm>
          <a:prstGeom prst="straightConnector1">
            <a:avLst/>
          </a:prstGeom>
          <a:ln w="28575">
            <a:solidFill>
              <a:srgbClr val="000000"/>
            </a:solidFill>
            <a:miter/>
          </a:ln>
        </xdr:spPr>
      </xdr:cxnSp>
      <xdr:sp>
        <xdr:nvSpPr>
          <xdr:cNvPr id="1954" name="Rectangle 718" hidden="1"/>
          <xdr:cNvSpPr/>
        </xdr:nvSpPr>
        <xdr:spPr>
          <a:xfrm>
            <a:off x="292680" y="148399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55" name="Plus Sign 153" hidden="1"/>
          <xdr:cNvSpPr/>
        </xdr:nvSpPr>
        <xdr:spPr>
          <a:xfrm>
            <a:off x="414720" y="150811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56" name="Minus Sign 154" hidden="1"/>
          <xdr:cNvSpPr/>
        </xdr:nvSpPr>
        <xdr:spPr>
          <a:xfrm>
            <a:off x="402120" y="152776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271</xdr:row>
      <xdr:rowOff>0</xdr:rowOff>
    </xdr:from>
    <xdr:to>
      <xdr:col>0</xdr:col>
      <xdr:colOff>830880</xdr:colOff>
      <xdr:row>272</xdr:row>
      <xdr:rowOff>562320</xdr:rowOff>
    </xdr:to>
    <xdr:grpSp>
      <xdr:nvGrpSpPr>
        <xdr:cNvPr id="1957" name="AddRemoveBTN_ChargesQ3_1"/>
        <xdr:cNvGrpSpPr/>
      </xdr:nvGrpSpPr>
      <xdr:grpSpPr>
        <a:xfrm>
          <a:off x="247320" y="14773320"/>
          <a:ext cx="583560" cy="676440"/>
          <a:chOff x="247320" y="14773320"/>
          <a:chExt cx="583560" cy="676440"/>
        </a:xfrm>
      </xdr:grpSpPr>
      <xdr:sp>
        <xdr:nvSpPr>
          <xdr:cNvPr id="1958" name="Rounded Rectangle 19" hidden="1"/>
          <xdr:cNvSpPr/>
        </xdr:nvSpPr>
        <xdr:spPr>
          <a:xfrm>
            <a:off x="254520" y="1478556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59" name="Straight Connector 744"/>
          <xdr:cNvCxnSpPr/>
        </xdr:nvCxnSpPr>
        <xdr:spPr>
          <a:xfrm>
            <a:off x="247320" y="15231240"/>
            <a:ext cx="574560" cy="2880"/>
          </a:xfrm>
          <a:prstGeom prst="straightConnector1">
            <a:avLst/>
          </a:prstGeom>
          <a:ln w="28575">
            <a:solidFill>
              <a:srgbClr val="000000"/>
            </a:solidFill>
            <a:miter/>
          </a:ln>
        </xdr:spPr>
      </xdr:cxnSp>
      <xdr:cxnSp>
        <xdr:nvCxnSpPr>
          <xdr:cNvPr id="1960" name="Straight Connector 745"/>
          <xdr:cNvCxnSpPr/>
        </xdr:nvCxnSpPr>
        <xdr:spPr>
          <a:xfrm>
            <a:off x="264240" y="15004440"/>
            <a:ext cx="567000" cy="360"/>
          </a:xfrm>
          <a:prstGeom prst="straightConnector1">
            <a:avLst/>
          </a:prstGeom>
          <a:ln w="28575">
            <a:solidFill>
              <a:srgbClr val="000000"/>
            </a:solidFill>
            <a:miter/>
          </a:ln>
        </xdr:spPr>
      </xdr:cxnSp>
      <xdr:sp>
        <xdr:nvSpPr>
          <xdr:cNvPr id="1961" name="Rectangle 746" hidden="1"/>
          <xdr:cNvSpPr/>
        </xdr:nvSpPr>
        <xdr:spPr>
          <a:xfrm>
            <a:off x="292680" y="1477332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62" name="Plus Sign 153" hidden="1"/>
          <xdr:cNvSpPr/>
        </xdr:nvSpPr>
        <xdr:spPr>
          <a:xfrm>
            <a:off x="414720" y="150145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63" name="Minus Sign 154" hidden="1"/>
          <xdr:cNvSpPr/>
        </xdr:nvSpPr>
        <xdr:spPr>
          <a:xfrm>
            <a:off x="402120" y="152110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283</xdr:row>
      <xdr:rowOff>57240</xdr:rowOff>
    </xdr:from>
    <xdr:to>
      <xdr:col>0</xdr:col>
      <xdr:colOff>830880</xdr:colOff>
      <xdr:row>301</xdr:row>
      <xdr:rowOff>57240</xdr:rowOff>
    </xdr:to>
    <xdr:grpSp>
      <xdr:nvGrpSpPr>
        <xdr:cNvPr id="1964" name="AddRemoveBTN_PropertyQ19_1"/>
        <xdr:cNvGrpSpPr/>
      </xdr:nvGrpSpPr>
      <xdr:grpSpPr>
        <a:xfrm>
          <a:off x="247320" y="15592680"/>
          <a:ext cx="583560" cy="676080"/>
          <a:chOff x="247320" y="15592680"/>
          <a:chExt cx="583560" cy="676080"/>
        </a:xfrm>
      </xdr:grpSpPr>
      <xdr:sp>
        <xdr:nvSpPr>
          <xdr:cNvPr id="1965" name="Rounded Rectangle 19" hidden="1"/>
          <xdr:cNvSpPr/>
        </xdr:nvSpPr>
        <xdr:spPr>
          <a:xfrm>
            <a:off x="254520" y="1560492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66" name="Straight Connector 758"/>
          <xdr:cNvCxnSpPr/>
        </xdr:nvCxnSpPr>
        <xdr:spPr>
          <a:xfrm>
            <a:off x="247320" y="16050600"/>
            <a:ext cx="574560" cy="2880"/>
          </a:xfrm>
          <a:prstGeom prst="straightConnector1">
            <a:avLst/>
          </a:prstGeom>
          <a:ln w="28575">
            <a:solidFill>
              <a:srgbClr val="000000"/>
            </a:solidFill>
            <a:miter/>
          </a:ln>
        </xdr:spPr>
      </xdr:cxnSp>
      <xdr:cxnSp>
        <xdr:nvCxnSpPr>
          <xdr:cNvPr id="1967" name="Straight Connector 759"/>
          <xdr:cNvCxnSpPr/>
        </xdr:nvCxnSpPr>
        <xdr:spPr>
          <a:xfrm>
            <a:off x="264240" y="15823800"/>
            <a:ext cx="567000" cy="360"/>
          </a:xfrm>
          <a:prstGeom prst="straightConnector1">
            <a:avLst/>
          </a:prstGeom>
          <a:ln w="28575">
            <a:solidFill>
              <a:srgbClr val="000000"/>
            </a:solidFill>
            <a:miter/>
          </a:ln>
        </xdr:spPr>
      </xdr:cxnSp>
      <xdr:sp>
        <xdr:nvSpPr>
          <xdr:cNvPr id="1968" name="Rectangle 760" hidden="1"/>
          <xdr:cNvSpPr/>
        </xdr:nvSpPr>
        <xdr:spPr>
          <a:xfrm>
            <a:off x="292680" y="1559268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69" name="Plus Sign 153" hidden="1"/>
          <xdr:cNvSpPr/>
        </xdr:nvSpPr>
        <xdr:spPr>
          <a:xfrm>
            <a:off x="414720" y="1583352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70" name="Minus Sign 154" hidden="1"/>
          <xdr:cNvSpPr/>
        </xdr:nvSpPr>
        <xdr:spPr>
          <a:xfrm>
            <a:off x="402120" y="1603008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283</xdr:row>
      <xdr:rowOff>0</xdr:rowOff>
    </xdr:from>
    <xdr:to>
      <xdr:col>0</xdr:col>
      <xdr:colOff>830880</xdr:colOff>
      <xdr:row>301</xdr:row>
      <xdr:rowOff>360</xdr:rowOff>
    </xdr:to>
    <xdr:grpSp>
      <xdr:nvGrpSpPr>
        <xdr:cNvPr id="1971" name="AddRemoveBTN_ChargesQ3_1"/>
        <xdr:cNvGrpSpPr/>
      </xdr:nvGrpSpPr>
      <xdr:grpSpPr>
        <a:xfrm>
          <a:off x="247320" y="15535440"/>
          <a:ext cx="583560" cy="676440"/>
          <a:chOff x="247320" y="15535440"/>
          <a:chExt cx="583560" cy="676440"/>
        </a:xfrm>
      </xdr:grpSpPr>
      <xdr:sp>
        <xdr:nvSpPr>
          <xdr:cNvPr id="1972" name="Rounded Rectangle 19" hidden="1"/>
          <xdr:cNvSpPr/>
        </xdr:nvSpPr>
        <xdr:spPr>
          <a:xfrm>
            <a:off x="254520" y="155476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73" name="Straight Connector 765"/>
          <xdr:cNvCxnSpPr/>
        </xdr:nvCxnSpPr>
        <xdr:spPr>
          <a:xfrm>
            <a:off x="247320" y="15993360"/>
            <a:ext cx="574560" cy="2880"/>
          </a:xfrm>
          <a:prstGeom prst="straightConnector1">
            <a:avLst/>
          </a:prstGeom>
          <a:ln w="28575">
            <a:solidFill>
              <a:srgbClr val="000000"/>
            </a:solidFill>
            <a:miter/>
          </a:ln>
        </xdr:spPr>
      </xdr:cxnSp>
      <xdr:cxnSp>
        <xdr:nvCxnSpPr>
          <xdr:cNvPr id="1974" name="Straight Connector 766"/>
          <xdr:cNvCxnSpPr/>
        </xdr:nvCxnSpPr>
        <xdr:spPr>
          <a:xfrm>
            <a:off x="264240" y="15766560"/>
            <a:ext cx="567000" cy="360"/>
          </a:xfrm>
          <a:prstGeom prst="straightConnector1">
            <a:avLst/>
          </a:prstGeom>
          <a:ln w="28575">
            <a:solidFill>
              <a:srgbClr val="000000"/>
            </a:solidFill>
            <a:miter/>
          </a:ln>
        </xdr:spPr>
      </xdr:cxnSp>
      <xdr:sp>
        <xdr:nvSpPr>
          <xdr:cNvPr id="1975" name="Rectangle 767" hidden="1"/>
          <xdr:cNvSpPr/>
        </xdr:nvSpPr>
        <xdr:spPr>
          <a:xfrm>
            <a:off x="292680" y="155354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76" name="Plus Sign 153" hidden="1"/>
          <xdr:cNvSpPr/>
        </xdr:nvSpPr>
        <xdr:spPr>
          <a:xfrm>
            <a:off x="414720" y="1577664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77" name="Minus Sign 154" hidden="1"/>
          <xdr:cNvSpPr/>
        </xdr:nvSpPr>
        <xdr:spPr>
          <a:xfrm>
            <a:off x="402120" y="1597320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299</xdr:row>
      <xdr:rowOff>76320</xdr:rowOff>
    </xdr:from>
    <xdr:to>
      <xdr:col>0</xdr:col>
      <xdr:colOff>830880</xdr:colOff>
      <xdr:row>303</xdr:row>
      <xdr:rowOff>29160</xdr:rowOff>
    </xdr:to>
    <xdr:grpSp>
      <xdr:nvGrpSpPr>
        <xdr:cNvPr id="1978" name="AddRemoveBTN_PropertyQ20_2"/>
        <xdr:cNvGrpSpPr/>
      </xdr:nvGrpSpPr>
      <xdr:grpSpPr>
        <a:xfrm>
          <a:off x="247320" y="15954480"/>
          <a:ext cx="583560" cy="724320"/>
          <a:chOff x="247320" y="15954480"/>
          <a:chExt cx="583560" cy="724320"/>
        </a:xfrm>
      </xdr:grpSpPr>
      <xdr:sp>
        <xdr:nvSpPr>
          <xdr:cNvPr id="1979" name="Rounded Rectangle 19" hidden="1"/>
          <xdr:cNvSpPr/>
        </xdr:nvSpPr>
        <xdr:spPr>
          <a:xfrm>
            <a:off x="254520" y="15967800"/>
            <a:ext cx="571680" cy="674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80" name="Straight Connector 772"/>
          <xdr:cNvCxnSpPr/>
        </xdr:nvCxnSpPr>
        <xdr:spPr>
          <a:xfrm>
            <a:off x="247320" y="16444800"/>
            <a:ext cx="574560" cy="3240"/>
          </a:xfrm>
          <a:prstGeom prst="straightConnector1">
            <a:avLst/>
          </a:prstGeom>
          <a:ln w="28575">
            <a:solidFill>
              <a:srgbClr val="000000"/>
            </a:solidFill>
            <a:miter/>
          </a:ln>
        </xdr:spPr>
      </xdr:cxnSp>
      <xdr:cxnSp>
        <xdr:nvCxnSpPr>
          <xdr:cNvPr id="1981" name="Straight Connector 773"/>
          <xdr:cNvCxnSpPr/>
        </xdr:nvCxnSpPr>
        <xdr:spPr>
          <a:xfrm>
            <a:off x="264240" y="16202160"/>
            <a:ext cx="567000" cy="360"/>
          </a:xfrm>
          <a:prstGeom prst="straightConnector1">
            <a:avLst/>
          </a:prstGeom>
          <a:ln w="28575">
            <a:solidFill>
              <a:srgbClr val="000000"/>
            </a:solidFill>
            <a:miter/>
          </a:ln>
        </xdr:spPr>
      </xdr:cxnSp>
      <xdr:sp>
        <xdr:nvSpPr>
          <xdr:cNvPr id="1982" name="Rectangle 774" hidden="1"/>
          <xdr:cNvSpPr/>
        </xdr:nvSpPr>
        <xdr:spPr>
          <a:xfrm>
            <a:off x="292680" y="15954480"/>
            <a:ext cx="510120" cy="25416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Տողեր</a:t>
            </a:r>
            <a:endParaRPr b="0" lang="en-US" sz="1050" spc="-1" strike="noStrike">
              <a:latin typeface="Times New Roman"/>
            </a:endParaRPr>
          </a:p>
        </xdr:txBody>
      </xdr:sp>
      <xdr:sp>
        <xdr:nvSpPr>
          <xdr:cNvPr id="1983" name="Plus Sign 209" hidden="1"/>
          <xdr:cNvSpPr/>
        </xdr:nvSpPr>
        <xdr:spPr>
          <a:xfrm>
            <a:off x="414720" y="16212600"/>
            <a:ext cx="273960" cy="2142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84" name="Minus Sign 210" hidden="1"/>
          <xdr:cNvSpPr/>
        </xdr:nvSpPr>
        <xdr:spPr>
          <a:xfrm>
            <a:off x="402120" y="16423200"/>
            <a:ext cx="304560" cy="25560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300</xdr:row>
      <xdr:rowOff>0</xdr:rowOff>
    </xdr:from>
    <xdr:to>
      <xdr:col>0</xdr:col>
      <xdr:colOff>830880</xdr:colOff>
      <xdr:row>303</xdr:row>
      <xdr:rowOff>19080</xdr:rowOff>
    </xdr:to>
    <xdr:grpSp>
      <xdr:nvGrpSpPr>
        <xdr:cNvPr id="1985" name="AddRemoveBTN_PropertyQ20_1"/>
        <xdr:cNvGrpSpPr/>
      </xdr:nvGrpSpPr>
      <xdr:grpSpPr>
        <a:xfrm>
          <a:off x="247320" y="15992640"/>
          <a:ext cx="583560" cy="676080"/>
          <a:chOff x="247320" y="15992640"/>
          <a:chExt cx="583560" cy="676080"/>
        </a:xfrm>
      </xdr:grpSpPr>
      <xdr:sp>
        <xdr:nvSpPr>
          <xdr:cNvPr id="1986" name="Rounded Rectangle 19" hidden="1"/>
          <xdr:cNvSpPr/>
        </xdr:nvSpPr>
        <xdr:spPr>
          <a:xfrm>
            <a:off x="254520" y="1600488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87" name="Straight Connector 779"/>
          <xdr:cNvCxnSpPr/>
        </xdr:nvCxnSpPr>
        <xdr:spPr>
          <a:xfrm>
            <a:off x="247320" y="16450200"/>
            <a:ext cx="574560" cy="2880"/>
          </a:xfrm>
          <a:prstGeom prst="straightConnector1">
            <a:avLst/>
          </a:prstGeom>
          <a:ln w="28575">
            <a:solidFill>
              <a:srgbClr val="000000"/>
            </a:solidFill>
            <a:miter/>
          </a:ln>
        </xdr:spPr>
      </xdr:cxnSp>
      <xdr:cxnSp>
        <xdr:nvCxnSpPr>
          <xdr:cNvPr id="1988" name="Straight Connector 780"/>
          <xdr:cNvCxnSpPr/>
        </xdr:nvCxnSpPr>
        <xdr:spPr>
          <a:xfrm>
            <a:off x="264240" y="16223760"/>
            <a:ext cx="567000" cy="360"/>
          </a:xfrm>
          <a:prstGeom prst="straightConnector1">
            <a:avLst/>
          </a:prstGeom>
          <a:ln w="28575">
            <a:solidFill>
              <a:srgbClr val="000000"/>
            </a:solidFill>
            <a:miter/>
          </a:ln>
        </xdr:spPr>
      </xdr:cxnSp>
      <xdr:sp>
        <xdr:nvSpPr>
          <xdr:cNvPr id="1989" name="Rectangle 781" hidden="1"/>
          <xdr:cNvSpPr/>
        </xdr:nvSpPr>
        <xdr:spPr>
          <a:xfrm>
            <a:off x="292680" y="1599264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90" name="Plus Sign 153" hidden="1"/>
          <xdr:cNvSpPr/>
        </xdr:nvSpPr>
        <xdr:spPr>
          <a:xfrm>
            <a:off x="414720" y="1623348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91" name="Minus Sign 154" hidden="1"/>
          <xdr:cNvSpPr/>
        </xdr:nvSpPr>
        <xdr:spPr>
          <a:xfrm>
            <a:off x="402120" y="1643004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0</xdr:col>
      <xdr:colOff>247320</xdr:colOff>
      <xdr:row>299</xdr:row>
      <xdr:rowOff>0</xdr:rowOff>
    </xdr:from>
    <xdr:to>
      <xdr:col>0</xdr:col>
      <xdr:colOff>830880</xdr:colOff>
      <xdr:row>302</xdr:row>
      <xdr:rowOff>123840</xdr:rowOff>
    </xdr:to>
    <xdr:grpSp>
      <xdr:nvGrpSpPr>
        <xdr:cNvPr id="1992" name="AddRemoveBTN_ChargesQ3_1"/>
        <xdr:cNvGrpSpPr/>
      </xdr:nvGrpSpPr>
      <xdr:grpSpPr>
        <a:xfrm>
          <a:off x="247320" y="15878160"/>
          <a:ext cx="583560" cy="676440"/>
          <a:chOff x="247320" y="15878160"/>
          <a:chExt cx="583560" cy="676440"/>
        </a:xfrm>
      </xdr:grpSpPr>
      <xdr:sp>
        <xdr:nvSpPr>
          <xdr:cNvPr id="1993" name="Rounded Rectangle 19" hidden="1"/>
          <xdr:cNvSpPr/>
        </xdr:nvSpPr>
        <xdr:spPr>
          <a:xfrm>
            <a:off x="254520" y="15890400"/>
            <a:ext cx="571680" cy="629280"/>
          </a:xfrm>
          <a:prstGeom prst="roundRect">
            <a:avLst>
              <a:gd name="adj" fmla="val 16667"/>
            </a:avLst>
          </a:prstGeom>
          <a:noFill/>
          <a:ln w="28575">
            <a:solidFill>
              <a:srgbClr val="000000"/>
            </a:solidFill>
            <a:miter/>
          </a:ln>
        </xdr:spPr>
        <xdr:style>
          <a:lnRef idx="2">
            <a:schemeClr val="accent1">
              <a:shade val="50000"/>
            </a:schemeClr>
          </a:lnRef>
          <a:fillRef idx="1">
            <a:schemeClr val="accent1"/>
          </a:fillRef>
          <a:effectRef idx="0">
            <a:schemeClr val="accent1"/>
          </a:effectRef>
          <a:fontRef idx="minor"/>
        </xdr:style>
      </xdr:sp>
      <xdr:cxnSp>
        <xdr:nvCxnSpPr>
          <xdr:cNvPr id="1994" name="Straight Connector 786"/>
          <xdr:cNvCxnSpPr/>
        </xdr:nvCxnSpPr>
        <xdr:spPr>
          <a:xfrm>
            <a:off x="247320" y="16336080"/>
            <a:ext cx="574560" cy="2880"/>
          </a:xfrm>
          <a:prstGeom prst="straightConnector1">
            <a:avLst/>
          </a:prstGeom>
          <a:ln w="28575">
            <a:solidFill>
              <a:srgbClr val="000000"/>
            </a:solidFill>
            <a:miter/>
          </a:ln>
        </xdr:spPr>
      </xdr:cxnSp>
      <xdr:cxnSp>
        <xdr:nvCxnSpPr>
          <xdr:cNvPr id="1995" name="Straight Connector 787"/>
          <xdr:cNvCxnSpPr/>
        </xdr:nvCxnSpPr>
        <xdr:spPr>
          <a:xfrm>
            <a:off x="264240" y="16109280"/>
            <a:ext cx="567000" cy="360"/>
          </a:xfrm>
          <a:prstGeom prst="straightConnector1">
            <a:avLst/>
          </a:prstGeom>
          <a:ln w="28575">
            <a:solidFill>
              <a:srgbClr val="000000"/>
            </a:solidFill>
            <a:miter/>
          </a:ln>
        </xdr:spPr>
      </xdr:cxnSp>
      <xdr:sp>
        <xdr:nvSpPr>
          <xdr:cNvPr id="1996" name="Rectangle 788" hidden="1"/>
          <xdr:cNvSpPr/>
        </xdr:nvSpPr>
        <xdr:spPr>
          <a:xfrm>
            <a:off x="292680" y="15878160"/>
            <a:ext cx="510120" cy="237240"/>
          </a:xfrm>
          <a:prstGeom prst="rect">
            <a:avLst/>
          </a:prstGeom>
          <a:noFill/>
          <a:ln w="0">
            <a:noFill/>
          </a:ln>
        </xdr:spPr>
        <xdr:style>
          <a:lnRef idx="0"/>
          <a:fillRef idx="0"/>
          <a:effectRef idx="0"/>
          <a:fontRef idx="minor"/>
        </xdr:style>
        <xdr:txBody>
          <a:bodyPr wrap="none" anchor="t">
            <a:noAutofit/>
          </a:bodyPr>
          <a:p>
            <a:pPr algn="ctr">
              <a:lnSpc>
                <a:spcPct val="100000"/>
              </a:lnSpc>
            </a:pPr>
            <a:r>
              <a:rPr b="0" lang="hy-AM" sz="1050" spc="-1" strike="noStrike">
                <a:solidFill>
                  <a:schemeClr val="dk1"/>
                </a:solidFill>
                <a:latin typeface="Times New Roman"/>
              </a:rPr>
              <a:t>Դաշտեր</a:t>
            </a:r>
            <a:endParaRPr b="0" lang="en-US" sz="1050" spc="-1" strike="noStrike">
              <a:latin typeface="Times New Roman"/>
            </a:endParaRPr>
          </a:p>
        </xdr:txBody>
      </xdr:sp>
      <xdr:sp>
        <xdr:nvSpPr>
          <xdr:cNvPr id="1997" name="Plus Sign 153" hidden="1"/>
          <xdr:cNvSpPr/>
        </xdr:nvSpPr>
        <xdr:spPr>
          <a:xfrm>
            <a:off x="414720" y="16119360"/>
            <a:ext cx="273960" cy="199800"/>
          </a:xfrm>
          <a:prstGeom prst="mathPlus">
            <a:avLst>
              <a:gd name="adj1" fmla="val 23520"/>
            </a:avLst>
          </a:prstGeom>
          <a:solidFill>
            <a:srgbClr val="00b05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sp>
        <xdr:nvSpPr>
          <xdr:cNvPr id="1998" name="Minus Sign 154" hidden="1"/>
          <xdr:cNvSpPr/>
        </xdr:nvSpPr>
        <xdr:spPr>
          <a:xfrm>
            <a:off x="402120" y="16315920"/>
            <a:ext cx="304560" cy="238680"/>
          </a:xfrm>
          <a:prstGeom prst="mathMinus">
            <a:avLst>
              <a:gd name="adj1" fmla="val 23520"/>
            </a:avLst>
          </a:prstGeom>
          <a:solidFill>
            <a:srgbClr val="ff0000"/>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grpSp>
    <xdr:clientData/>
  </xdr:twoCellAnchor>
  <xdr:twoCellAnchor editAs="absolute">
    <xdr:from>
      <xdr:col>5</xdr:col>
      <xdr:colOff>1198440</xdr:colOff>
      <xdr:row>0</xdr:row>
      <xdr:rowOff>129600</xdr:rowOff>
    </xdr:from>
    <xdr:to>
      <xdr:col>12</xdr:col>
      <xdr:colOff>15120</xdr:colOff>
      <xdr:row>11</xdr:row>
      <xdr:rowOff>93960</xdr:rowOff>
    </xdr:to>
    <xdr:grpSp>
      <xdr:nvGrpSpPr>
        <xdr:cNvPr id="1999" name="NaviExpanded"/>
        <xdr:cNvGrpSpPr/>
      </xdr:nvGrpSpPr>
      <xdr:grpSpPr>
        <a:xfrm>
          <a:off x="2608200" y="129600"/>
          <a:ext cx="11535120" cy="2374200"/>
          <a:chOff x="2608200" y="129600"/>
          <a:chExt cx="11535120" cy="2374200"/>
        </a:xfrm>
      </xdr:grpSpPr>
      <xdr:grpSp>
        <xdr:nvGrpSpPr>
          <xdr:cNvPr id="2000" name="Group 810"/>
          <xdr:cNvGrpSpPr/>
        </xdr:nvGrpSpPr>
        <xdr:grpSpPr>
          <a:xfrm>
            <a:off x="2608200" y="129600"/>
            <a:ext cx="11535120" cy="2207520"/>
            <a:chOff x="2608200" y="129600"/>
            <a:chExt cx="11535120" cy="2207520"/>
          </a:xfrm>
        </xdr:grpSpPr>
        <xdr:grpSp>
          <xdr:nvGrpSpPr>
            <xdr:cNvPr id="2001" name="Group 817"/>
            <xdr:cNvGrpSpPr/>
          </xdr:nvGrpSpPr>
          <xdr:grpSpPr>
            <a:xfrm>
              <a:off x="2608200" y="129600"/>
              <a:ext cx="9943560" cy="1858680"/>
              <a:chOff x="2608200" y="129600"/>
              <a:chExt cx="9943560" cy="1858680"/>
            </a:xfrm>
          </xdr:grpSpPr>
          <xdr:grpSp>
            <xdr:nvGrpSpPr>
              <xdr:cNvPr id="2002" name="Group 821"/>
              <xdr:cNvGrpSpPr/>
            </xdr:nvGrpSpPr>
            <xdr:grpSpPr>
              <a:xfrm>
                <a:off x="2610360" y="134280"/>
                <a:ext cx="3274200" cy="908640"/>
                <a:chOff x="2610360" y="134280"/>
                <a:chExt cx="3274200" cy="908640"/>
              </a:xfrm>
            </xdr:grpSpPr>
            <xdr:sp>
              <xdr:nvSpPr>
                <xdr:cNvPr id="2003" name="Rectangle: Rounded Corners 837"/>
                <xdr:cNvSpPr/>
              </xdr:nvSpPr>
              <xdr:spPr>
                <a:xfrm>
                  <a:off x="2610360" y="134280"/>
                  <a:ext cx="3274200" cy="8992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1. ԿԵՆՍԱԳՐԱԿԱՆ ՏՎՅԱԼՆԵՐ</a:t>
                  </a:r>
                  <a:endParaRPr b="0" lang="en-US" sz="1050" spc="-1" strike="noStrike">
                    <a:latin typeface="Times New Roman"/>
                  </a:endParaRPr>
                </a:p>
              </xdr:txBody>
            </xdr:sp>
            <xdr:graphicFrame>
              <xdr:nvGraphicFramePr>
                <xdr:cNvPr id="2004" name="Chart 838"/>
                <xdr:cNvGraphicFramePr/>
              </xdr:nvGraphicFramePr>
              <xdr:xfrm>
                <a:off x="2630880" y="669960"/>
                <a:ext cx="3203280" cy="372960"/>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2005" name="Group 822"/>
              <xdr:cNvGrpSpPr/>
            </xdr:nvGrpSpPr>
            <xdr:grpSpPr>
              <a:xfrm>
                <a:off x="5935680" y="135360"/>
                <a:ext cx="3274200" cy="909000"/>
                <a:chOff x="5935680" y="135360"/>
                <a:chExt cx="3274200" cy="909000"/>
              </a:xfrm>
            </xdr:grpSpPr>
            <xdr:graphicFrame>
              <xdr:nvGraphicFramePr>
                <xdr:cNvPr id="2006" name="Chart 835"/>
                <xdr:cNvGraphicFramePr/>
              </xdr:nvGraphicFramePr>
              <xdr:xfrm>
                <a:off x="5955840" y="671400"/>
                <a:ext cx="3203280" cy="372960"/>
              </xdr:xfrm>
              <a:graphic>
                <a:graphicData uri="http://schemas.openxmlformats.org/drawingml/2006/chart">
                  <c:chart xmlns:c="http://schemas.openxmlformats.org/drawingml/2006/chart" xmlns:r="http://schemas.openxmlformats.org/officeDocument/2006/relationships" r:id="rId3"/>
                </a:graphicData>
              </a:graphic>
            </xdr:graphicFrame>
            <xdr:sp>
              <xdr:nvSpPr>
                <xdr:cNvPr id="2007" name="Rectangle: Rounded Corners 836"/>
                <xdr:cNvSpPr/>
              </xdr:nvSpPr>
              <xdr:spPr>
                <a:xfrm>
                  <a:off x="5935680" y="135360"/>
                  <a:ext cx="3274200" cy="8992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2. ԿՐԹՈՒԹՅԱՆ, ԱՇԽԱՏԱՆՔԱՅԻՆ ՓՈՐՁԻ ՎԵՐԱԲԵՐՅԱԼ ՏԵՂԵԿՈՒԹՅՈՒՆՆԵՐ</a:t>
                  </a:r>
                  <a:endParaRPr b="0" lang="en-US" sz="1050" spc="-1" strike="noStrike">
                    <a:latin typeface="Times New Roman"/>
                  </a:endParaRPr>
                </a:p>
              </xdr:txBody>
            </xdr:sp>
          </xdr:grpSp>
          <xdr:grpSp>
            <xdr:nvGrpSpPr>
              <xdr:cNvPr id="2008" name="Group 823"/>
              <xdr:cNvGrpSpPr/>
            </xdr:nvGrpSpPr>
            <xdr:grpSpPr>
              <a:xfrm>
                <a:off x="5930280" y="1073880"/>
                <a:ext cx="3274200" cy="909000"/>
                <a:chOff x="5930280" y="1073880"/>
                <a:chExt cx="3274200" cy="909000"/>
              </a:xfrm>
            </xdr:grpSpPr>
            <xdr:sp>
              <xdr:nvSpPr>
                <xdr:cNvPr id="2009" name="Rectangle: Rounded Corners 833"/>
                <xdr:cNvSpPr/>
              </xdr:nvSpPr>
              <xdr:spPr>
                <a:xfrm>
                  <a:off x="5930280" y="1073880"/>
                  <a:ext cx="3274200" cy="8992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5. ՔՐԵԱԿԱՆ ԵՆԹԱՄՇԱԿՈՒՅԹԻՆ ՀԱՐԵԼՈՒ ՀՆԱՐԱՎՈՐՈՒԹՅԱՆ ՎԵՐԱԲԵՐՅԱԼ ՏԵՂԵԿՈՒԹՅՈՒՆՆԵՐ</a:t>
                  </a:r>
                  <a:endParaRPr b="0" lang="en-US" sz="1050" spc="-1" strike="noStrike">
                    <a:latin typeface="Times New Roman"/>
                  </a:endParaRPr>
                </a:p>
              </xdr:txBody>
            </xdr:sp>
            <xdr:graphicFrame>
              <xdr:nvGraphicFramePr>
                <xdr:cNvPr id="2010" name="Chart 834"/>
                <xdr:cNvGraphicFramePr/>
              </xdr:nvGraphicFramePr>
              <xdr:xfrm>
                <a:off x="5950440" y="1609920"/>
                <a:ext cx="3203280" cy="372960"/>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2011" name="Group 824"/>
              <xdr:cNvGrpSpPr/>
            </xdr:nvGrpSpPr>
            <xdr:grpSpPr>
              <a:xfrm>
                <a:off x="2608200" y="1079280"/>
                <a:ext cx="3274200" cy="909000"/>
                <a:chOff x="2608200" y="1079280"/>
                <a:chExt cx="3274200" cy="909000"/>
              </a:xfrm>
            </xdr:grpSpPr>
            <xdr:sp>
              <xdr:nvSpPr>
                <xdr:cNvPr id="2012" name="Rectangle: Rounded Corners 831"/>
                <xdr:cNvSpPr/>
              </xdr:nvSpPr>
              <xdr:spPr>
                <a:xfrm>
                  <a:off x="2608200" y="1079280"/>
                  <a:ext cx="3274200" cy="8992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4. ՔՐԵԱԿԱՆ, ՎԱՐՉԱԿԱՆ ԿԱՄ ԿԱՐԳԱՊԱՀԱԿԱՆ ՊԱՏԱՍԽԱՆԱՏՎՈՒԹՅԱՆ ԵՆԹԱՐԿՎԱԾ ԼԻՆԵԼՈՒ ՎԵՐԱԲԵՐՅԱԼ ՏԵՂԵԿԱՏՎՈՒԹՅՈՒՆ</a:t>
                  </a:r>
                  <a:endParaRPr b="0" lang="en-US" sz="1050" spc="-1" strike="noStrike">
                    <a:latin typeface="Times New Roman"/>
                  </a:endParaRPr>
                </a:p>
              </xdr:txBody>
            </xdr:sp>
            <xdr:graphicFrame>
              <xdr:nvGraphicFramePr>
                <xdr:cNvPr id="2013" name="Chart 832"/>
                <xdr:cNvGraphicFramePr/>
              </xdr:nvGraphicFramePr>
              <xdr:xfrm>
                <a:off x="2628360" y="1615320"/>
                <a:ext cx="3203280" cy="372960"/>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2014" name="Group 825"/>
              <xdr:cNvGrpSpPr/>
            </xdr:nvGrpSpPr>
            <xdr:grpSpPr>
              <a:xfrm>
                <a:off x="9259920" y="129600"/>
                <a:ext cx="3291840" cy="918360"/>
                <a:chOff x="9259920" y="129600"/>
                <a:chExt cx="3291840" cy="918360"/>
              </a:xfrm>
            </xdr:grpSpPr>
            <xdr:sp>
              <xdr:nvSpPr>
                <xdr:cNvPr id="2015" name="Rectangle: Rounded Corners 829"/>
                <xdr:cNvSpPr/>
              </xdr:nvSpPr>
              <xdr:spPr>
                <a:xfrm>
                  <a:off x="9259920" y="129600"/>
                  <a:ext cx="3291840" cy="89928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3. ՇԱՀԵՐԻ ՎԵՐԱԲԵՐՅԱԼ ՏԵՂԵԿՈՒԹՅՈՒՆՆԵՐ</a:t>
                  </a:r>
                  <a:endParaRPr b="0" lang="en-US" sz="1050" spc="-1" strike="noStrike">
                    <a:latin typeface="Times New Roman"/>
                  </a:endParaRPr>
                </a:p>
              </xdr:txBody>
            </xdr:sp>
            <xdr:graphicFrame>
              <xdr:nvGraphicFramePr>
                <xdr:cNvPr id="2016" name="Chart 830"/>
                <xdr:cNvGraphicFramePr/>
              </xdr:nvGraphicFramePr>
              <xdr:xfrm>
                <a:off x="9280440" y="675000"/>
                <a:ext cx="3220560" cy="372960"/>
              </xdr:xfrm>
              <a:graphic>
                <a:graphicData uri="http://schemas.openxmlformats.org/drawingml/2006/chart">
                  <c:chart xmlns:c="http://schemas.openxmlformats.org/drawingml/2006/chart" xmlns:r="http://schemas.openxmlformats.org/officeDocument/2006/relationships" r:id="rId6"/>
                </a:graphicData>
              </a:graphic>
            </xdr:graphicFrame>
          </xdr:grpSp>
          <xdr:grpSp>
            <xdr:nvGrpSpPr>
              <xdr:cNvPr id="2017" name="Group 826"/>
              <xdr:cNvGrpSpPr/>
            </xdr:nvGrpSpPr>
            <xdr:grpSpPr>
              <a:xfrm>
                <a:off x="9254520" y="1070640"/>
                <a:ext cx="3292200" cy="909000"/>
                <a:chOff x="9254520" y="1070640"/>
                <a:chExt cx="3292200" cy="909000"/>
              </a:xfrm>
            </xdr:grpSpPr>
            <xdr:sp>
              <xdr:nvSpPr>
                <xdr:cNvPr id="2018" name="Rectangle: Rounded Corners 828"/>
                <xdr:cNvSpPr/>
              </xdr:nvSpPr>
              <xdr:spPr>
                <a:xfrm>
                  <a:off x="9254520" y="1070640"/>
                  <a:ext cx="3292200" cy="899280"/>
                </a:xfrm>
                <a:prstGeom prst="roundRect">
                  <a:avLst>
                    <a:gd name="adj" fmla="val 16667"/>
                  </a:avLst>
                </a:prstGeom>
                <a:pattFill prst="openDmnd">
                  <a:fgClr>
                    <a:srgbClr val="d0cece"/>
                  </a:fgClr>
                  <a:bgClr>
                    <a:srgbClr val="ffffff"/>
                  </a:bgClr>
                </a:patt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i="1" lang="hy-AM" sz="1050" spc="-1" strike="noStrike">
                      <a:solidFill>
                        <a:schemeClr val="dk1"/>
                      </a:solidFill>
                      <a:latin typeface="Calibri"/>
                    </a:rPr>
                    <a:t>6. ԳՈՒՅՔԱՅԻՆ ԴՐՈՒԹՅԱՆ ՎԵՐԱԲԵՐՅԱԼ ԱՄՓՈՓ ՏԵՂԵԿՈՒԹՅՈՒՆՆԵՐ</a:t>
                  </a:r>
                  <a:endParaRPr b="0" lang="en-US" sz="1050" spc="-1" strike="noStrike">
                    <a:latin typeface="Times New Roman"/>
                  </a:endParaRPr>
                </a:p>
              </xdr:txBody>
            </xdr:sp>
            <xdr:graphicFrame>
              <xdr:nvGraphicFramePr>
                <xdr:cNvPr id="2019" name="Chart 827"/>
                <xdr:cNvGraphicFramePr/>
              </xdr:nvGraphicFramePr>
              <xdr:xfrm>
                <a:off x="9275040" y="1606680"/>
                <a:ext cx="3220920" cy="372960"/>
              </xdr:xfrm>
              <a:graphic>
                <a:graphicData uri="http://schemas.openxmlformats.org/drawingml/2006/chart">
                  <c:chart xmlns:c="http://schemas.openxmlformats.org/drawingml/2006/chart" xmlns:r="http://schemas.openxmlformats.org/officeDocument/2006/relationships" r:id="rId7"/>
                </a:graphicData>
              </a:graphic>
            </xdr:graphicFrame>
          </xdr:grpSp>
        </xdr:grpSp>
        <xdr:grpSp>
          <xdr:nvGrpSpPr>
            <xdr:cNvPr id="2020" name="Group 818"/>
            <xdr:cNvGrpSpPr/>
          </xdr:nvGrpSpPr>
          <xdr:grpSpPr>
            <a:xfrm>
              <a:off x="12776400" y="966600"/>
              <a:ext cx="1366920" cy="1370520"/>
              <a:chOff x="12776400" y="966600"/>
              <a:chExt cx="1366920" cy="1370520"/>
            </a:xfrm>
          </xdr:grpSpPr>
          <xdr:pic>
            <xdr:nvPicPr>
              <xdr:cNvPr id="2021" name="Picture 819" descr=""/>
              <xdr:cNvPicPr/>
            </xdr:nvPicPr>
            <xdr:blipFill>
              <a:blip r:embed="rId8"/>
              <a:stretch/>
            </xdr:blipFill>
            <xdr:spPr>
              <a:xfrm>
                <a:off x="13141440" y="1523880"/>
                <a:ext cx="612000" cy="647280"/>
              </a:xfrm>
              <a:prstGeom prst="rect">
                <a:avLst/>
              </a:prstGeom>
              <a:ln w="0">
                <a:noFill/>
              </a:ln>
            </xdr:spPr>
          </xdr:pic>
          <xdr:sp>
            <xdr:nvSpPr>
              <xdr:cNvPr id="2022" name="Rectangle: Rounded Corners 820"/>
              <xdr:cNvSpPr/>
            </xdr:nvSpPr>
            <xdr:spPr>
              <a:xfrm>
                <a:off x="12776400" y="966600"/>
                <a:ext cx="1366920" cy="137052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gn="ctr">
                  <a:lnSpc>
                    <a:spcPct val="100000"/>
                  </a:lnSpc>
                </a:pPr>
                <a:r>
                  <a:rPr b="0" i="1" lang="hy-AM" sz="1050" spc="-1" strike="noStrike">
                    <a:solidFill>
                      <a:schemeClr val="dk1"/>
                    </a:solidFill>
                    <a:latin typeface="Calibri"/>
                  </a:rPr>
                  <a:t>Արտահանել հարցաթերթիկը</a:t>
                </a:r>
                <a:endParaRPr b="0" lang="en-US" sz="1050" spc="-1" strike="noStrike">
                  <a:latin typeface="Times New Roman"/>
                </a:endParaRPr>
              </a:p>
            </xdr:txBody>
          </xdr:sp>
        </xdr:grpSp>
      </xdr:grpSp>
      <xdr:grpSp>
        <xdr:nvGrpSpPr>
          <xdr:cNvPr id="2023" name="Group 811"/>
          <xdr:cNvGrpSpPr/>
        </xdr:nvGrpSpPr>
        <xdr:grpSpPr>
          <a:xfrm>
            <a:off x="2608200" y="2038320"/>
            <a:ext cx="9934560" cy="465480"/>
            <a:chOff x="2608200" y="2038320"/>
            <a:chExt cx="9934560" cy="465480"/>
          </a:xfrm>
        </xdr:grpSpPr>
        <xdr:graphicFrame>
          <xdr:nvGraphicFramePr>
            <xdr:cNvPr id="2024" name="Chart 812"/>
            <xdr:cNvGraphicFramePr/>
          </xdr:nvGraphicFramePr>
          <xdr:xfrm>
            <a:off x="4851000" y="2079000"/>
            <a:ext cx="6487200" cy="372960"/>
          </xdr:xfrm>
          <a:graphic>
            <a:graphicData uri="http://schemas.openxmlformats.org/drawingml/2006/chart">
              <c:chart xmlns:c="http://schemas.openxmlformats.org/drawingml/2006/chart" xmlns:r="http://schemas.openxmlformats.org/officeDocument/2006/relationships" r:id="rId9"/>
            </a:graphicData>
          </a:graphic>
        </xdr:graphicFrame>
        <xdr:sp>
          <xdr:nvSpPr>
            <xdr:cNvPr id="2025" name="Rectangle 813"/>
            <xdr:cNvSpPr/>
          </xdr:nvSpPr>
          <xdr:spPr>
            <a:xfrm>
              <a:off x="11161800" y="2061360"/>
              <a:ext cx="1276560" cy="400680"/>
            </a:xfrm>
            <a:prstGeom prst="rect">
              <a:avLst/>
            </a:prstGeom>
            <a:noFill/>
            <a:ln w="0">
              <a:noFill/>
            </a:ln>
          </xdr:spPr>
          <xdr:style>
            <a:lnRef idx="0"/>
            <a:fillRef idx="0"/>
            <a:effectRef idx="0"/>
            <a:fontRef idx="minor"/>
          </xdr:style>
          <xdr:txBody>
            <a:bodyPr wrap="none" anchor="t">
              <a:spAutoFit/>
            </a:bodyPr>
            <a:p>
              <a:pPr algn="ctr">
                <a:lnSpc>
                  <a:spcPct val="100000"/>
                </a:lnSpc>
              </a:pPr>
              <a:r>
                <a:rPr b="0" lang="hy-AM" sz="1100" spc="-1" strike="noStrike">
                  <a:solidFill>
                    <a:schemeClr val="dk1"/>
                  </a:solidFill>
                  <a:latin typeface="Times New Roman"/>
                </a:rPr>
                <a:t>Մանրամասն </a:t>
              </a:r>
              <a:endParaRPr b="0" lang="en-US" sz="1100" spc="-1" strike="noStrike">
                <a:latin typeface="Times New Roman"/>
              </a:endParaRPr>
            </a:p>
            <a:p>
              <a:pPr algn="ctr">
                <a:lnSpc>
                  <a:spcPct val="100000"/>
                </a:lnSpc>
              </a:pPr>
              <a:r>
                <a:rPr b="0" lang="hy-AM" sz="1100" spc="-1" strike="noStrike">
                  <a:solidFill>
                    <a:schemeClr val="dk1"/>
                  </a:solidFill>
                  <a:latin typeface="Times New Roman"/>
                </a:rPr>
                <a:t>հաշվետվություն</a:t>
              </a:r>
              <a:endParaRPr b="0" lang="en-US" sz="1100" spc="-1" strike="noStrike">
                <a:latin typeface="Times New Roman"/>
              </a:endParaRPr>
            </a:p>
          </xdr:txBody>
        </xdr:sp>
        <xdr:grpSp>
          <xdr:nvGrpSpPr>
            <xdr:cNvPr id="2026" name="Group 814"/>
            <xdr:cNvGrpSpPr/>
          </xdr:nvGrpSpPr>
          <xdr:grpSpPr>
            <a:xfrm>
              <a:off x="2608200" y="2038320"/>
              <a:ext cx="9934560" cy="465480"/>
              <a:chOff x="2608200" y="2038320"/>
              <a:chExt cx="9934560" cy="465480"/>
            </a:xfrm>
          </xdr:grpSpPr>
          <xdr:sp>
            <xdr:nvSpPr>
              <xdr:cNvPr id="2027" name="Rectangle: Rounded Corners 815"/>
              <xdr:cNvSpPr/>
            </xdr:nvSpPr>
            <xdr:spPr>
              <a:xfrm>
                <a:off x="2608200" y="2039040"/>
                <a:ext cx="9934560" cy="4647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i="1" lang="hy-AM" sz="1050" spc="-1" strike="noStrike">
                    <a:solidFill>
                      <a:schemeClr val="dk1"/>
                    </a:solidFill>
                    <a:latin typeface="Calibri"/>
                  </a:rPr>
                  <a:t>Ընդհանուր լրացվածության աստիճան</a:t>
                </a:r>
                <a:endParaRPr b="0" lang="en-US" sz="1050" spc="-1" strike="noStrike">
                  <a:latin typeface="Times New Roman"/>
                </a:endParaRPr>
              </a:p>
            </xdr:txBody>
          </xdr:sp>
          <xdr:cxnSp>
            <xdr:nvCxnSpPr>
              <xdr:cNvPr id="2028" name="Straight Connector 816"/>
              <xdr:cNvCxnSpPr/>
            </xdr:nvCxnSpPr>
            <xdr:spPr>
              <a:xfrm flipH="1">
                <a:off x="11153880" y="2038320"/>
                <a:ext cx="1080" cy="465840"/>
              </a:xfrm>
              <a:prstGeom prst="straightConnector1">
                <a:avLst/>
              </a:prstGeom>
              <a:ln w="12700">
                <a:solidFill>
                  <a:srgbClr val="000000"/>
                </a:solidFill>
                <a:miter/>
              </a:ln>
            </xdr:spPr>
          </xdr:cxnSp>
        </xdr:grpSp>
      </xdr:grpSp>
    </xdr:grpSp>
    <xdr:clientData/>
  </xdr:twoCellAnchor>
  <xdr:twoCellAnchor editAs="oneCell">
    <xdr:from>
      <xdr:col>0</xdr:col>
      <xdr:colOff>276120</xdr:colOff>
      <xdr:row>1</xdr:row>
      <xdr:rowOff>76320</xdr:rowOff>
    </xdr:from>
    <xdr:to>
      <xdr:col>5</xdr:col>
      <xdr:colOff>1044720</xdr:colOff>
      <xdr:row>4</xdr:row>
      <xdr:rowOff>54360</xdr:rowOff>
    </xdr:to>
    <xdr:pic>
      <xdr:nvPicPr>
        <xdr:cNvPr id="2029" name="Picture 2" descr=""/>
        <xdr:cNvPicPr/>
      </xdr:nvPicPr>
      <xdr:blipFill>
        <a:blip r:embed="rId10"/>
        <a:stretch/>
      </xdr:blipFill>
      <xdr:spPr>
        <a:xfrm>
          <a:off x="276120" y="295560"/>
          <a:ext cx="2178360" cy="63504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228600</xdr:colOff>
      <xdr:row>0</xdr:row>
      <xdr:rowOff>95400</xdr:rowOff>
    </xdr:from>
    <xdr:to>
      <xdr:col>7</xdr:col>
      <xdr:colOff>324360</xdr:colOff>
      <xdr:row>5</xdr:row>
      <xdr:rowOff>95040</xdr:rowOff>
    </xdr:to>
    <xdr:pic>
      <xdr:nvPicPr>
        <xdr:cNvPr id="2030" name="Picture 1" descr=""/>
        <xdr:cNvPicPr/>
      </xdr:nvPicPr>
      <xdr:blipFill>
        <a:blip r:embed="rId1"/>
        <a:srcRect l="4395" t="7059" r="4166" b="4487"/>
        <a:stretch/>
      </xdr:blipFill>
      <xdr:spPr>
        <a:xfrm>
          <a:off x="228600" y="95400"/>
          <a:ext cx="2256840" cy="942480"/>
        </a:xfrm>
        <a:prstGeom prst="rect">
          <a:avLst/>
        </a:prstGeom>
        <a:ln w="0">
          <a:noFill/>
        </a:ln>
      </xdr:spPr>
    </xdr:pic>
    <xdr:clientData/>
  </xdr:twoCellAnchor>
  <xdr:twoCellAnchor editAs="absolute">
    <xdr:from>
      <xdr:col>14</xdr:col>
      <xdr:colOff>239040</xdr:colOff>
      <xdr:row>2</xdr:row>
      <xdr:rowOff>0</xdr:rowOff>
    </xdr:from>
    <xdr:to>
      <xdr:col>30</xdr:col>
      <xdr:colOff>212040</xdr:colOff>
      <xdr:row>3</xdr:row>
      <xdr:rowOff>151920</xdr:rowOff>
    </xdr:to>
    <xdr:grpSp>
      <xdr:nvGrpSpPr>
        <xdr:cNvPr id="2031" name="NaviCollapsed"/>
        <xdr:cNvGrpSpPr/>
      </xdr:nvGrpSpPr>
      <xdr:grpSpPr>
        <a:xfrm>
          <a:off x="5084640" y="371520"/>
          <a:ext cx="6109560" cy="342360"/>
          <a:chOff x="5084640" y="371520"/>
          <a:chExt cx="6109560" cy="342360"/>
        </a:xfrm>
      </xdr:grpSpPr>
      <xdr:sp>
        <xdr:nvSpPr>
          <xdr:cNvPr id="2032" name="Rectangle: Rounded Corners 3"/>
          <xdr:cNvSpPr/>
        </xdr:nvSpPr>
        <xdr:spPr>
          <a:xfrm>
            <a:off x="508464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1.</a:t>
            </a:r>
            <a:endParaRPr b="0" lang="en-US" sz="1400" spc="-1" strike="noStrike">
              <a:latin typeface="Times New Roman"/>
            </a:endParaRPr>
          </a:p>
        </xdr:txBody>
      </xdr:sp>
      <xdr:sp>
        <xdr:nvSpPr>
          <xdr:cNvPr id="2033" name="Rectangle: Rounded Corners 4"/>
          <xdr:cNvSpPr/>
        </xdr:nvSpPr>
        <xdr:spPr>
          <a:xfrm>
            <a:off x="585108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2.</a:t>
            </a:r>
            <a:endParaRPr b="0" lang="en-US" sz="1400" spc="-1" strike="noStrike">
              <a:latin typeface="Times New Roman"/>
            </a:endParaRPr>
          </a:p>
        </xdr:txBody>
      </xdr:sp>
      <xdr:sp>
        <xdr:nvSpPr>
          <xdr:cNvPr id="2034" name="Rectangle: Rounded Corners 5"/>
          <xdr:cNvSpPr/>
        </xdr:nvSpPr>
        <xdr:spPr>
          <a:xfrm>
            <a:off x="661716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3.</a:t>
            </a:r>
            <a:endParaRPr b="0" lang="en-US" sz="1400" spc="-1" strike="noStrike">
              <a:latin typeface="Times New Roman"/>
            </a:endParaRPr>
          </a:p>
        </xdr:txBody>
      </xdr:sp>
      <xdr:sp>
        <xdr:nvSpPr>
          <xdr:cNvPr id="2035" name="Rectangle: Rounded Corners 6"/>
          <xdr:cNvSpPr/>
        </xdr:nvSpPr>
        <xdr:spPr>
          <a:xfrm>
            <a:off x="738324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4.</a:t>
            </a:r>
            <a:endParaRPr b="0" lang="en-US" sz="1400" spc="-1" strike="noStrike">
              <a:latin typeface="Times New Roman"/>
            </a:endParaRPr>
          </a:p>
        </xdr:txBody>
      </xdr:sp>
      <xdr:sp>
        <xdr:nvSpPr>
          <xdr:cNvPr id="2036" name="Rectangle: Rounded Corners 7"/>
          <xdr:cNvSpPr/>
        </xdr:nvSpPr>
        <xdr:spPr>
          <a:xfrm>
            <a:off x="814968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5.</a:t>
            </a:r>
            <a:endParaRPr b="0" lang="en-US" sz="1400" spc="-1" strike="noStrike">
              <a:latin typeface="Times New Roman"/>
            </a:endParaRPr>
          </a:p>
        </xdr:txBody>
      </xdr:sp>
      <xdr:sp>
        <xdr:nvSpPr>
          <xdr:cNvPr id="2037" name="Rectangle: Rounded Corners 8"/>
          <xdr:cNvSpPr/>
        </xdr:nvSpPr>
        <xdr:spPr>
          <a:xfrm>
            <a:off x="8915760" y="371520"/>
            <a:ext cx="71604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en-US" sz="1400" spc="-1" strike="noStrike">
                <a:solidFill>
                  <a:schemeClr val="dk1"/>
                </a:solidFill>
                <a:latin typeface="Calibri"/>
              </a:rPr>
              <a:t>6.</a:t>
            </a:r>
            <a:endParaRPr b="0" lang="en-US" sz="1400" spc="-1" strike="noStrike">
              <a:latin typeface="Times New Roman"/>
            </a:endParaRPr>
          </a:p>
        </xdr:txBody>
      </xdr:sp>
      <xdr:sp>
        <xdr:nvSpPr>
          <xdr:cNvPr id="2038" name="Rectangle: Rounded Corners 9"/>
          <xdr:cNvSpPr/>
        </xdr:nvSpPr>
        <xdr:spPr>
          <a:xfrm>
            <a:off x="10129680" y="371520"/>
            <a:ext cx="1064520" cy="342360"/>
          </a:xfrm>
          <a:prstGeom prst="roundRect">
            <a:avLst>
              <a:gd name="adj" fmla="val 16667"/>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i="1" lang="hy-AM" sz="1100" spc="-1" strike="noStrike">
                <a:solidFill>
                  <a:schemeClr val="dk1"/>
                </a:solidFill>
                <a:latin typeface="Calibri"/>
              </a:rPr>
              <a:t>Արտահանել</a:t>
            </a:r>
            <a:endParaRPr b="0" lang="en-US" sz="1100" spc="-1" strike="noStrike">
              <a:latin typeface="Times New Roman"/>
            </a:endParaRPr>
          </a:p>
        </xdr:txBody>
      </xdr:sp>
    </xdr:grpSp>
    <xdr:clientData/>
  </xdr:twoCellAnchor>
  <xdr:twoCellAnchor editAs="absolute">
    <xdr:from>
      <xdr:col>34</xdr:col>
      <xdr:colOff>163080</xdr:colOff>
      <xdr:row>1</xdr:row>
      <xdr:rowOff>66600</xdr:rowOff>
    </xdr:from>
    <xdr:to>
      <xdr:col>35</xdr:col>
      <xdr:colOff>343800</xdr:colOff>
      <xdr:row>4</xdr:row>
      <xdr:rowOff>85320</xdr:rowOff>
    </xdr:to>
    <xdr:pic>
      <xdr:nvPicPr>
        <xdr:cNvPr id="2039" name="Picture 10" descr=""/>
        <xdr:cNvPicPr/>
      </xdr:nvPicPr>
      <xdr:blipFill>
        <a:blip r:embed="rId2"/>
        <a:stretch/>
      </xdr:blipFill>
      <xdr:spPr>
        <a:xfrm>
          <a:off x="12679560" y="257040"/>
          <a:ext cx="564120" cy="58068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258120</xdr:colOff>
      <xdr:row>0</xdr:row>
      <xdr:rowOff>162000</xdr:rowOff>
    </xdr:from>
    <xdr:to>
      <xdr:col>24</xdr:col>
      <xdr:colOff>29160</xdr:colOff>
      <xdr:row>0</xdr:row>
      <xdr:rowOff>162000</xdr:rowOff>
    </xdr:to>
    <xdr:pic>
      <xdr:nvPicPr>
        <xdr:cNvPr id="2040" name="Picture 10" descr=""/>
        <xdr:cNvPicPr/>
      </xdr:nvPicPr>
      <xdr:blipFill>
        <a:blip r:embed="rId1"/>
        <a:stretch/>
      </xdr:blipFill>
      <xdr:spPr>
        <a:xfrm>
          <a:off x="12688920" y="162000"/>
          <a:ext cx="593280" cy="0"/>
        </a:xfrm>
        <a:prstGeom prst="rect">
          <a:avLst/>
        </a:prstGeom>
        <a:ln w="0">
          <a:noFill/>
        </a:ln>
      </xdr:spPr>
    </xdr:pic>
    <xdr:clientData/>
  </xdr:twoCellAnchor>
</xdr:wsDr>
</file>

<file path=xl/tables/table1.xml><?xml version="1.0" encoding="utf-8"?>
<table xmlns="http://schemas.openxmlformats.org/spreadsheetml/2006/main" id="1" name="tbl_EducWorkList1" displayName="tbl_EducWorkList1" ref="Q2:Q7" headerRowCount="1" totalsRowCount="0" totalsRowShown="0">
  <autoFilter ref="Q2:Q7"/>
  <tableColumns count="1">
    <tableColumn id="1" name="EducWorkList1"/>
  </tableColumns>
</table>
</file>

<file path=xl/tables/table2.xml><?xml version="1.0" encoding="utf-8"?>
<table xmlns="http://schemas.openxmlformats.org/spreadsheetml/2006/main" id="2" name="tbl_MonthList" displayName="tbl_MonthList" ref="W2:W14" headerRowCount="1" totalsRowCount="0" totalsRowShown="0">
  <autoFilter ref="W2:W14"/>
  <tableColumns count="1">
    <tableColumn id="1" name="MonthList"/>
  </tableColumns>
</table>
</file>

<file path=xl/tables/table3.xml><?xml version="1.0" encoding="utf-8"?>
<table xmlns="http://schemas.openxmlformats.org/spreadsheetml/2006/main" id="3" name="tbl_PropertyList1" displayName="tbl_PropertyList1" ref="N2:N5" headerRowCount="1" totalsRowCount="0" totalsRowShown="0">
  <autoFilter ref="N2:N5"/>
  <tableColumns count="1">
    <tableColumn id="1" name="PropertyList1"/>
  </tableColumns>
</table>
</file>

<file path=xl/tables/table4.xml><?xml version="1.0" encoding="utf-8"?>
<table xmlns="http://schemas.openxmlformats.org/spreadsheetml/2006/main" id="4" name="tbl_PropertyList1_1" displayName="tbl_PropertyList1_1" ref="Z2:Z6" headerRowCount="1" totalsRowCount="0" totalsRowShown="0">
  <autoFilter ref="Z2:Z6"/>
  <tableColumns count="1">
    <tableColumn id="1" name="PropertyList1_1"/>
  </tableColumns>
</table>
</file>

<file path=xl/tables/table5.xml><?xml version="1.0" encoding="utf-8"?>
<table xmlns="http://schemas.openxmlformats.org/spreadsheetml/2006/main" id="5" name="tbl_PropertyList23_1" displayName="tbl_PropertyList23_1" ref="AX2:AX6" headerRowCount="1" totalsRowCount="0" totalsRowShown="0">
  <autoFilter ref="AX2:AX6"/>
  <tableColumns count="1">
    <tableColumn id="1" name="PropertyList23_1"/>
  </tableColumns>
</table>
</file>

<file path=xl/tables/table6.xml><?xml version="1.0" encoding="utf-8"?>
<table xmlns="http://schemas.openxmlformats.org/spreadsheetml/2006/main" id="6" name="tbl_PropertyList2_1" displayName="tbl_PropertyList2_1" ref="AC2:AC11" headerRowCount="1" totalsRowCount="0" totalsRowShown="0">
  <autoFilter ref="AC2:AC11"/>
  <tableColumns count="1">
    <tableColumn id="1" name="PropertyList1_1"/>
  </tableColumns>
</table>
</file>

<file path=xl/tables/table7.xml><?xml version="1.0" encoding="utf-8"?>
<table xmlns="http://schemas.openxmlformats.org/spreadsheetml/2006/main" id="7" name="tbl_PropertyList4_1_1" displayName="tbl_PropertyList4_1_1" ref="AF2:AF18" headerRowCount="1" totalsRowCount="0" totalsRowShown="0">
  <autoFilter ref="AF2:AF18"/>
  <tableColumns count="1">
    <tableColumn id="1" name="PropertyList4_1_1"/>
  </tableColumns>
</table>
</file>

<file path=xl/tables/table8.xml><?xml version="1.0" encoding="utf-8"?>
<table xmlns="http://schemas.openxmlformats.org/spreadsheetml/2006/main" id="8" name="tbl_PropertyList4_1_2" displayName="tbl_PropertyList4_1_2" ref="AI2:AI5" headerRowCount="1" totalsRowCount="0" totalsRowShown="0">
  <autoFilter ref="AI2:AI5"/>
  <tableColumns count="1">
    <tableColumn id="1" name="PropertyList4_1_2"/>
  </tableColumns>
</table>
</file>

<file path=xl/tables/table9.xml><?xml version="1.0" encoding="utf-8"?>
<table xmlns="http://schemas.openxmlformats.org/spreadsheetml/2006/main" id="9" name="tbl_PropertyList4_1_3" displayName="tbl_PropertyList4_1_3" ref="AL2:AL6" headerRowCount="1" totalsRowCount="0" totalsRowShown="0">
  <autoFilter ref="AL2:AL6"/>
  <tableColumns count="1">
    <tableColumn id="1" name="PropertyList4_1_3"/>
  </tableColumns>
</table>
</file>

<file path=xl/tables/table10.xml><?xml version="1.0" encoding="utf-8"?>
<table xmlns="http://schemas.openxmlformats.org/spreadsheetml/2006/main" id="10" name="tbl_PropertyList5_1" displayName="tbl_PropertyList5_1" ref="AO2:AO18" headerRowCount="1" totalsRowCount="0" totalsRowShown="0">
  <autoFilter ref="AO2:AO18"/>
  <tableColumns count="1">
    <tableColumn id="1" name="PropertyList5_1"/>
  </tableColumns>
</table>
</file>

<file path=xl/tables/table11.xml><?xml version="1.0" encoding="utf-8"?>
<table xmlns="http://schemas.openxmlformats.org/spreadsheetml/2006/main" id="11" name="tbl_PropertyList6_1_1" displayName="tbl_PropertyList6_1_1" ref="AR2:AR6" headerRowCount="1" totalsRowCount="0" totalsRowShown="0">
  <autoFilter ref="AR2:AR6"/>
  <tableColumns count="1">
    <tableColumn id="1" name="PropertyList6_1_1"/>
  </tableColumns>
</table>
</file>

<file path=xl/tables/table12.xml><?xml version="1.0" encoding="utf-8"?>
<table xmlns="http://schemas.openxmlformats.org/spreadsheetml/2006/main" id="12" name="tbl_PropertyList8_1" displayName="tbl_PropertyList8_1" ref="AU2:AU8" headerRowCount="1" totalsRowCount="0" totalsRowShown="0">
  <autoFilter ref="AU2:AU8"/>
  <tableColumns count="1">
    <tableColumn id="1" name="PropertyList8_1"/>
  </tableColumns>
</table>
</file>

<file path=xl/tables/table13.xml><?xml version="1.0" encoding="utf-8"?>
<table xmlns="http://schemas.openxmlformats.org/spreadsheetml/2006/main" id="13" name="tbl_PropertyListCur" displayName="tbl_PropertyListCur" ref="T2:T6" headerRowCount="1" totalsRowCount="0" totalsRowShown="0">
  <autoFilter ref="T2:T6"/>
  <tableColumns count="1">
    <tableColumn id="1" name="PropertyListCur"/>
  </tableColumns>
</table>
</file>

<file path=xl/tables/table14.xml><?xml version="1.0" encoding="utf-8"?>
<table xmlns="http://schemas.openxmlformats.org/spreadsheetml/2006/main" id="14" name="tbl_RelationList1" displayName="tbl_RelationList1" ref="K2:K11" headerRowCount="1" totalsRowCount="0" totalsRowShown="0">
  <autoFilter ref="K2:K11"/>
  <tableColumns count="1">
    <tableColumn id="1" name="RelationList1"/>
  </tableColumns>
</table>
</file>

<file path=xl/tables/table15.xml><?xml version="1.0" encoding="utf-8"?>
<table xmlns="http://schemas.openxmlformats.org/spreadsheetml/2006/main" id="15" name="tbl_YesNo" displayName="tbl_YesNo" ref="E2:E4" headerRowCount="1" totalsRowCount="0" totalsRowShown="0">
  <autoFilter ref="E2:E4"/>
  <tableColumns count="1">
    <tableColumn id="1" name="YesNo"/>
  </tableColumns>
</table>
</file>

<file path=xl/tables/table16.xml><?xml version="1.0" encoding="utf-8"?>
<table xmlns="http://schemas.openxmlformats.org/spreadsheetml/2006/main" id="16" name="tbl_YesNoNA" displayName="tbl_YesNoNA" ref="H2:H5" headerRowCount="1" totalsRowCount="0" totalsRowShown="0">
  <autoFilter ref="H2:H5"/>
  <tableColumns count="1">
    <tableColumn id="1" name="YesNoNA"/>
  </tableColumns>
</table>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G3:M19"/>
  <sheetViews>
    <sheetView showFormulas="false" showGridLines="false" showRowColHeaders="false" showZeros="true" rightToLeft="false" tabSelected="true" showOutlineSymbols="true" defaultGridColor="true" view="normal" topLeftCell="A1" colorId="64" zoomScale="100" zoomScaleNormal="100" zoomScalePageLayoutView="85" workbookViewId="0">
      <selection pane="topLeft" activeCell="J15" activeCellId="0" sqref="J15"/>
    </sheetView>
  </sheetViews>
  <sheetFormatPr defaultColWidth="8.66796875" defaultRowHeight="17.25" zeroHeight="false" outlineLevelRow="0" outlineLevelCol="0"/>
  <cols>
    <col collapsed="false" customWidth="true" hidden="false" outlineLevel="0" max="1" min="1" style="1" width="14.33"/>
    <col collapsed="false" customWidth="true" hidden="false" outlineLevel="0" max="4" min="2" style="1" width="4.44"/>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4" customFormat="false" ht="18" hidden="false" customHeight="false" outlineLevel="0" collapsed="false">
      <c r="I14" s="5" t="s">
        <v>0</v>
      </c>
      <c r="J14" s="5"/>
    </row>
    <row r="15" customFormat="false" ht="18" hidden="false" customHeight="false" outlineLevel="0" collapsed="false">
      <c r="J15" s="6"/>
    </row>
    <row r="19" customFormat="false" ht="18" hidden="false" customHeight="false" outlineLevel="0" collapsed="false">
      <c r="G19" s="7" t="s">
        <v>1</v>
      </c>
      <c r="H19" s="7"/>
      <c r="I19" s="7"/>
      <c r="J19" s="7"/>
      <c r="K19" s="7"/>
      <c r="L19" s="7"/>
      <c r="M19" s="7"/>
    </row>
  </sheetData>
  <sheetProtection algorithmName="SHA-512" hashValue="cE2Jsz6Kyfd20obDzwJsO+sz0oSpRSYVRQohrBCzpYNMDND9NiMrpnUrO0gNEEcHFo2tdEcxkrkM4eKTDBeL2w==" saltValue="gAopwSggNzZG+SWk2a8FaQ==" spinCount="100000" sheet="true" selectLockedCells="true"/>
  <mergeCells count="3">
    <mergeCell ref="J10:K10"/>
    <mergeCell ref="J12:K12"/>
    <mergeCell ref="I14:J14"/>
  </mergeCells>
  <conditionalFormatting sqref="J15">
    <cfRule type="expression" priority="2" aboveAverage="0" equalAverage="0" bottom="0" percent="0" rank="0" text="" dxfId="0">
      <formula>J15=""</formula>
    </cfRule>
  </conditionalFormatting>
  <dataValidations count="1">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J15" type="date">
      <formula1>1</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68"/>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F22" activeCellId="0" sqref="F22"/>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4" min="2" style="1" width="4.44"/>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3" customFormat="false" ht="17.25" hidden="false" customHeight="false" outlineLevel="0" collapsed="false">
      <c r="B13" s="1" t="s">
        <v>2</v>
      </c>
      <c r="C13" s="8" t="s">
        <v>3</v>
      </c>
      <c r="D13" s="8" t="s">
        <v>3</v>
      </c>
      <c r="J13" s="3"/>
      <c r="K13" s="3"/>
    </row>
    <row r="14" customFormat="false" ht="17.25" hidden="false" customHeight="false" outlineLevel="0" collapsed="false">
      <c r="B14" s="1" t="n">
        <v>1</v>
      </c>
      <c r="C14" s="1" t="s">
        <v>4</v>
      </c>
      <c r="D14" s="8" t="str">
        <f aca="false">IF(QuestionnaireDate="",C14,"Ok")</f>
        <v>0)</v>
      </c>
    </row>
    <row r="15" customFormat="false" ht="18" hidden="false" customHeight="false" outlineLevel="0" collapsed="false">
      <c r="E15" s="9" t="s">
        <v>1</v>
      </c>
      <c r="F15" s="9"/>
      <c r="G15" s="9"/>
      <c r="H15" s="9"/>
      <c r="I15" s="9"/>
      <c r="J15" s="9"/>
      <c r="K15" s="9"/>
    </row>
    <row r="16" customFormat="false" ht="9" hidden="false" customHeight="true" outlineLevel="0" collapsed="false">
      <c r="C16" s="8"/>
      <c r="D16" s="8"/>
    </row>
    <row r="17" customFormat="false" ht="18" hidden="false" customHeight="false" outlineLevel="0" collapsed="false">
      <c r="E17" s="9" t="s">
        <v>5</v>
      </c>
      <c r="F17" s="9"/>
      <c r="G17" s="9"/>
      <c r="H17" s="9"/>
      <c r="I17" s="9"/>
      <c r="J17" s="9"/>
      <c r="K17" s="9"/>
    </row>
    <row r="18" customFormat="false" ht="9" hidden="false" customHeight="true" outlineLevel="0" collapsed="false">
      <c r="C18" s="8"/>
      <c r="D18" s="8"/>
    </row>
    <row r="19" customFormat="false" ht="18" hidden="false" customHeight="false" outlineLevel="0" collapsed="false">
      <c r="E19" s="10" t="s">
        <v>6</v>
      </c>
      <c r="F19" s="10"/>
      <c r="G19" s="10"/>
      <c r="H19" s="10"/>
      <c r="I19" s="10"/>
      <c r="J19" s="10"/>
      <c r="K19" s="10"/>
    </row>
    <row r="20" customFormat="false" ht="9" hidden="false" customHeight="true" outlineLevel="0" collapsed="false">
      <c r="C20" s="8"/>
      <c r="D20" s="8"/>
    </row>
    <row r="21" customFormat="false" ht="15" hidden="false" customHeight="true" outlineLevel="0" collapsed="false">
      <c r="B21" s="8" t="n">
        <v>1</v>
      </c>
      <c r="C21" s="8"/>
      <c r="D21" s="8"/>
      <c r="E21" s="11" t="s">
        <v>7</v>
      </c>
      <c r="F21" s="12" t="s">
        <v>8</v>
      </c>
      <c r="G21" s="12"/>
      <c r="H21" s="12" t="s">
        <v>9</v>
      </c>
      <c r="I21" s="12"/>
      <c r="J21" s="12" t="s">
        <v>10</v>
      </c>
      <c r="K21" s="12"/>
    </row>
    <row r="22" customFormat="false" ht="17.25" hidden="false" customHeight="false" outlineLevel="0" collapsed="false">
      <c r="B22" s="8"/>
      <c r="C22" s="8" t="str">
        <f aca="false">E21</f>
        <v>1)</v>
      </c>
      <c r="D22" s="8" t="str">
        <f aca="false">IF(OR(F22="",H22="",J22=""),C22,"Ok")</f>
        <v>1)</v>
      </c>
      <c r="E22" s="11"/>
      <c r="F22" s="13"/>
      <c r="G22" s="13"/>
      <c r="H22" s="14"/>
      <c r="I22" s="14"/>
      <c r="J22" s="14"/>
      <c r="K22" s="14"/>
    </row>
    <row r="23" customFormat="false" ht="9" hidden="false" customHeight="true" outlineLevel="0" collapsed="false">
      <c r="B23" s="8"/>
      <c r="C23" s="8"/>
      <c r="D23" s="8"/>
    </row>
    <row r="24" customFormat="false" ht="18" hidden="false" customHeight="false" outlineLevel="0" collapsed="false">
      <c r="B24" s="8" t="n">
        <v>1</v>
      </c>
      <c r="C24" s="8" t="str">
        <f aca="false">E24</f>
        <v>2)</v>
      </c>
      <c r="D24" s="8" t="str">
        <f aca="false">IF(PersionalInfoQ2="",C24,"Ok")</f>
        <v>2)</v>
      </c>
      <c r="E24" s="10" t="s">
        <v>11</v>
      </c>
      <c r="F24" s="12" t="s">
        <v>12</v>
      </c>
      <c r="G24" s="12"/>
      <c r="H24" s="12"/>
      <c r="I24" s="12"/>
      <c r="J24" s="12"/>
      <c r="K24" s="15"/>
    </row>
    <row r="25" customFormat="false" ht="18" hidden="true" customHeight="false" outlineLevel="0" collapsed="false">
      <c r="B25" s="8"/>
      <c r="C25" s="8"/>
      <c r="D25" s="8"/>
      <c r="E25" s="10" t="s">
        <v>13</v>
      </c>
      <c r="F25" s="12" t="s">
        <v>14</v>
      </c>
      <c r="G25" s="12"/>
      <c r="H25" s="12"/>
      <c r="I25" s="12"/>
      <c r="J25" s="12"/>
      <c r="K25" s="12"/>
    </row>
    <row r="26" customFormat="false" ht="18" hidden="true" customHeight="false" outlineLevel="0" collapsed="false">
      <c r="B26" s="8" t="n">
        <v>1</v>
      </c>
      <c r="C26" s="8" t="str">
        <f aca="false">E25</f>
        <v>2.1)</v>
      </c>
      <c r="D26" s="16"/>
      <c r="E26" s="10"/>
      <c r="F26" s="10" t="s">
        <v>15</v>
      </c>
      <c r="G26" s="10" t="n">
        <v>1</v>
      </c>
    </row>
    <row r="27" customFormat="false" ht="18" hidden="true" customHeight="false" outlineLevel="0" collapsed="false">
      <c r="B27" s="17"/>
      <c r="C27" s="16" t="n">
        <v>1</v>
      </c>
      <c r="D27" s="8" t="str">
        <f aca="true">IF(AND(PersionalInfoQ2=ForCodesYES,COUNTA(INDIRECT("$F"&amp;ROW()-C27&amp;":$K"&amp;ROW()-C27))&lt;&gt;COUNTA(INDIRECT("$F"&amp;ROW()&amp;":$K"&amp;ROW()))),OFFSET(D27,-C27,-1),"Ok")</f>
        <v>Ok</v>
      </c>
      <c r="E27" s="10"/>
      <c r="F27" s="18" t="s">
        <v>16</v>
      </c>
      <c r="G27" s="13"/>
    </row>
    <row r="28" customFormat="false" ht="36" hidden="true" customHeight="false" outlineLevel="0" collapsed="false">
      <c r="B28" s="17"/>
      <c r="C28" s="16" t="n">
        <v>2</v>
      </c>
      <c r="D28" s="8" t="str">
        <f aca="true">IF(AND(PersionalInfoQ2=ForCodesYES,COUNTA(INDIRECT("$F"&amp;ROW()-C28&amp;":$K"&amp;ROW()-C28))&lt;&gt;COUNTA(INDIRECT("$F"&amp;ROW()&amp;":$K"&amp;ROW()))),OFFSET(D28,-C28,-1),"Ok")</f>
        <v>Ok</v>
      </c>
      <c r="E28" s="10"/>
      <c r="F28" s="18" t="s">
        <v>17</v>
      </c>
      <c r="G28" s="19"/>
    </row>
    <row r="29" customFormat="false" ht="36" hidden="true" customHeight="false" outlineLevel="0" collapsed="false">
      <c r="B29" s="17"/>
      <c r="C29" s="16" t="n">
        <v>3</v>
      </c>
      <c r="D29" s="8"/>
      <c r="E29" s="10"/>
      <c r="F29" s="18" t="s">
        <v>18</v>
      </c>
      <c r="G29" s="19"/>
    </row>
    <row r="30" customFormat="false" ht="72" hidden="true" customHeight="false" outlineLevel="0" collapsed="false">
      <c r="B30" s="17"/>
      <c r="C30" s="16" t="n">
        <v>4</v>
      </c>
      <c r="D30" s="8"/>
      <c r="E30" s="10"/>
      <c r="F30" s="18" t="s">
        <v>19</v>
      </c>
      <c r="G30" s="13"/>
    </row>
    <row r="31" customFormat="false" ht="9" hidden="false" customHeight="true" outlineLevel="0" collapsed="false">
      <c r="B31" s="8"/>
      <c r="C31" s="8"/>
      <c r="D31" s="8"/>
    </row>
    <row r="32" customFormat="false" ht="18" hidden="false" customHeight="false" outlineLevel="0" collapsed="false">
      <c r="B32" s="8" t="n">
        <v>1</v>
      </c>
      <c r="C32" s="8"/>
      <c r="D32" s="8"/>
      <c r="E32" s="11" t="s">
        <v>20</v>
      </c>
      <c r="F32" s="12" t="s">
        <v>21</v>
      </c>
      <c r="G32" s="12"/>
      <c r="H32" s="12" t="s">
        <v>22</v>
      </c>
      <c r="I32" s="12"/>
      <c r="J32" s="12" t="s">
        <v>23</v>
      </c>
      <c r="K32" s="12"/>
    </row>
    <row r="33" customFormat="false" ht="17.25" hidden="false" customHeight="false" outlineLevel="0" collapsed="false">
      <c r="B33" s="8"/>
      <c r="C33" s="8" t="str">
        <f aca="false">E32</f>
        <v>3)</v>
      </c>
      <c r="D33" s="8" t="str">
        <f aca="false">IF(OR(F33="",H33="",J33=""),C33,"Ok")</f>
        <v>3)</v>
      </c>
      <c r="E33" s="11"/>
      <c r="F33" s="20"/>
      <c r="G33" s="20"/>
      <c r="H33" s="20"/>
      <c r="I33" s="20"/>
      <c r="J33" s="20"/>
      <c r="K33" s="20"/>
    </row>
    <row r="34" customFormat="false" ht="9" hidden="false" customHeight="true" outlineLevel="0" collapsed="false">
      <c r="B34" s="8"/>
      <c r="C34" s="8"/>
      <c r="D34" s="8"/>
    </row>
    <row r="35" customFormat="false" ht="54" hidden="false" customHeight="true" outlineLevel="0" collapsed="false">
      <c r="B35" s="8" t="n">
        <v>1</v>
      </c>
      <c r="C35" s="8"/>
      <c r="D35" s="8"/>
      <c r="E35" s="11" t="s">
        <v>24</v>
      </c>
      <c r="F35" s="21" t="s">
        <v>25</v>
      </c>
      <c r="G35" s="21"/>
      <c r="H35" s="22" t="s">
        <v>26</v>
      </c>
      <c r="I35" s="23" t="s">
        <v>27</v>
      </c>
      <c r="J35" s="24" t="s">
        <v>28</v>
      </c>
      <c r="K35" s="24"/>
    </row>
    <row r="36" customFormat="false" ht="17.25" hidden="false" customHeight="false" outlineLevel="0" collapsed="false">
      <c r="B36" s="8"/>
      <c r="C36" s="8" t="str">
        <f aca="false">E35</f>
        <v>4)</v>
      </c>
      <c r="D36" s="8" t="str">
        <f aca="false">IF(OR(F36="",AND(H36="",I36="",J36="")),C36,"Ok")</f>
        <v>4)</v>
      </c>
      <c r="E36" s="11"/>
      <c r="F36" s="25"/>
      <c r="G36" s="25"/>
      <c r="H36" s="25"/>
      <c r="I36" s="25"/>
      <c r="J36" s="25"/>
      <c r="K36" s="25"/>
    </row>
    <row r="37" customFormat="false" ht="9" hidden="false" customHeight="true" outlineLevel="0" collapsed="false">
      <c r="B37" s="8"/>
      <c r="C37" s="8"/>
      <c r="D37" s="8"/>
    </row>
    <row r="38" customFormat="false" ht="18" hidden="false" customHeight="false" outlineLevel="0" collapsed="false">
      <c r="B38" s="8" t="n">
        <v>1</v>
      </c>
      <c r="C38" s="8"/>
      <c r="D38" s="8"/>
      <c r="E38" s="11" t="s">
        <v>29</v>
      </c>
      <c r="F38" s="12" t="s">
        <v>30</v>
      </c>
      <c r="G38" s="12"/>
      <c r="H38" s="12"/>
      <c r="I38" s="12"/>
      <c r="J38" s="12"/>
      <c r="K38" s="12"/>
    </row>
    <row r="39" customFormat="false" ht="18" hidden="false" customHeight="false" outlineLevel="0" collapsed="false">
      <c r="B39" s="8"/>
      <c r="C39" s="8"/>
      <c r="D39" s="8"/>
      <c r="E39" s="11"/>
      <c r="F39" s="12" t="s">
        <v>31</v>
      </c>
      <c r="G39" s="12" t="s">
        <v>32</v>
      </c>
      <c r="H39" s="12" t="s">
        <v>33</v>
      </c>
      <c r="I39" s="12"/>
      <c r="J39" s="12" t="s">
        <v>34</v>
      </c>
      <c r="K39" s="12" t="s">
        <v>35</v>
      </c>
    </row>
    <row r="40" customFormat="false" ht="17.25" hidden="false" customHeight="false" outlineLevel="0" collapsed="false">
      <c r="B40" s="8"/>
      <c r="C40" s="8" t="str">
        <f aca="false">E38</f>
        <v>5)</v>
      </c>
      <c r="D40" s="8" t="str">
        <f aca="false">IF(OR(F40="",G40="",H40="",AND(J40="",K40="")),C40,"Ok")</f>
        <v>5)</v>
      </c>
      <c r="E40" s="11"/>
      <c r="F40" s="26"/>
      <c r="G40" s="26"/>
      <c r="H40" s="27"/>
      <c r="I40" s="27"/>
      <c r="J40" s="26"/>
      <c r="K40" s="27"/>
    </row>
    <row r="41" customFormat="false" ht="9" hidden="false" customHeight="true" outlineLevel="0" collapsed="false">
      <c r="B41" s="8"/>
      <c r="C41" s="8"/>
      <c r="D41" s="8"/>
    </row>
    <row r="42" customFormat="false" ht="18" hidden="false" customHeight="false" outlineLevel="0" collapsed="false">
      <c r="B42" s="8" t="n">
        <v>1</v>
      </c>
      <c r="C42" s="8" t="str">
        <f aca="false">E42</f>
        <v>6)</v>
      </c>
      <c r="D42" s="8" t="str">
        <f aca="false">IF(PersionalInfoQ6="",C42,"Ok")</f>
        <v>6)</v>
      </c>
      <c r="E42" s="10" t="s">
        <v>36</v>
      </c>
      <c r="F42" s="12" t="s">
        <v>37</v>
      </c>
      <c r="G42" s="12"/>
      <c r="H42" s="12"/>
      <c r="I42" s="12"/>
      <c r="J42" s="12"/>
      <c r="K42" s="15"/>
    </row>
    <row r="43" customFormat="false" ht="18" hidden="true" customHeight="false" outlineLevel="0" collapsed="false">
      <c r="B43" s="8"/>
      <c r="C43" s="8"/>
      <c r="D43" s="16"/>
      <c r="E43" s="11" t="s">
        <v>38</v>
      </c>
      <c r="F43" s="12" t="s">
        <v>39</v>
      </c>
      <c r="G43" s="12"/>
      <c r="H43" s="12"/>
      <c r="I43" s="12"/>
      <c r="J43" s="12"/>
      <c r="K43" s="12"/>
    </row>
    <row r="44" customFormat="false" ht="18" hidden="true" customHeight="false" outlineLevel="0" collapsed="false">
      <c r="B44" s="8"/>
      <c r="C44" s="8"/>
      <c r="D44" s="16"/>
      <c r="E44" s="11"/>
      <c r="F44" s="12" t="s">
        <v>31</v>
      </c>
      <c r="G44" s="12" t="s">
        <v>32</v>
      </c>
      <c r="H44" s="12" t="s">
        <v>33</v>
      </c>
      <c r="I44" s="12"/>
      <c r="J44" s="12" t="s">
        <v>34</v>
      </c>
      <c r="K44" s="12" t="s">
        <v>35</v>
      </c>
    </row>
    <row r="45" customFormat="false" ht="17.25" hidden="true" customHeight="false" outlineLevel="0" collapsed="false">
      <c r="B45" s="8" t="n">
        <v>1</v>
      </c>
      <c r="C45" s="8" t="str">
        <f aca="false">E43</f>
        <v>6.1)</v>
      </c>
      <c r="D45" s="8" t="str">
        <f aca="false">IF(AND(PersionalInfoQ6=ForCodesYES,OR(F45="",G45="",H45="",AND(J45="",K45=""))),C45,"Ok")</f>
        <v>Ok</v>
      </c>
      <c r="E45" s="11"/>
      <c r="F45" s="26"/>
      <c r="G45" s="26"/>
      <c r="H45" s="27"/>
      <c r="I45" s="27"/>
      <c r="J45" s="26"/>
      <c r="K45" s="27"/>
    </row>
    <row r="46" customFormat="false" ht="9" hidden="false" customHeight="true" outlineLevel="0" collapsed="false">
      <c r="B46" s="8"/>
      <c r="C46" s="8"/>
      <c r="D46" s="8"/>
    </row>
    <row r="47" customFormat="false" ht="18" hidden="false" customHeight="true" outlineLevel="0" collapsed="false">
      <c r="B47" s="8" t="n">
        <v>1</v>
      </c>
      <c r="C47" s="8"/>
      <c r="D47" s="8"/>
      <c r="E47" s="11" t="s">
        <v>40</v>
      </c>
      <c r="F47" s="21" t="s">
        <v>41</v>
      </c>
      <c r="G47" s="21"/>
      <c r="H47" s="21"/>
      <c r="I47" s="21" t="s">
        <v>42</v>
      </c>
      <c r="J47" s="21"/>
      <c r="K47" s="21"/>
    </row>
    <row r="48" customFormat="false" ht="17.25" hidden="false" customHeight="false" outlineLevel="0" collapsed="false">
      <c r="B48" s="8"/>
      <c r="C48" s="8" t="str">
        <f aca="false">E47</f>
        <v>7)</v>
      </c>
      <c r="D48" s="8" t="str">
        <f aca="false">IF(F48="",C48,"Ok")</f>
        <v>7)</v>
      </c>
      <c r="E48" s="11"/>
      <c r="F48" s="28"/>
      <c r="G48" s="28"/>
      <c r="H48" s="28"/>
      <c r="I48" s="28"/>
      <c r="J48" s="28"/>
      <c r="K48" s="28"/>
    </row>
    <row r="49" customFormat="false" ht="9" hidden="false" customHeight="true" outlineLevel="0" collapsed="false">
      <c r="B49" s="8"/>
      <c r="C49" s="8"/>
      <c r="D49" s="8"/>
    </row>
    <row r="50" customFormat="false" ht="18" hidden="false" customHeight="true" outlineLevel="0" collapsed="false">
      <c r="B50" s="8" t="n">
        <v>1</v>
      </c>
      <c r="C50" s="8"/>
      <c r="D50" s="8"/>
      <c r="E50" s="11" t="s">
        <v>43</v>
      </c>
      <c r="F50" s="21" t="s">
        <v>44</v>
      </c>
      <c r="G50" s="21"/>
      <c r="H50" s="21"/>
      <c r="I50" s="21"/>
      <c r="J50" s="21"/>
      <c r="K50" s="21"/>
    </row>
    <row r="51" customFormat="false" ht="17.25" hidden="false" customHeight="false" outlineLevel="0" collapsed="false">
      <c r="B51" s="8"/>
      <c r="C51" s="8" t="str">
        <f aca="false">E50</f>
        <v>8)</v>
      </c>
      <c r="D51" s="8" t="str">
        <f aca="false">IF(F51="",C51,"Ok")</f>
        <v>8)</v>
      </c>
      <c r="E51" s="11"/>
      <c r="F51" s="29"/>
      <c r="G51" s="29"/>
      <c r="H51" s="29"/>
      <c r="I51" s="29"/>
      <c r="J51" s="29"/>
      <c r="K51" s="29"/>
    </row>
    <row r="52" customFormat="false" ht="9" hidden="false" customHeight="true" outlineLevel="0" collapsed="false">
      <c r="B52" s="8"/>
      <c r="C52" s="8"/>
      <c r="D52" s="8"/>
    </row>
    <row r="53" customFormat="false" ht="18" hidden="false" customHeight="false" outlineLevel="0" collapsed="false">
      <c r="B53" s="8" t="n">
        <v>1</v>
      </c>
      <c r="C53" s="8" t="str">
        <f aca="false">E53</f>
        <v>9)</v>
      </c>
      <c r="D53" s="8" t="str">
        <f aca="false">IF(PersionalInfoQ9="",C53,"Ok")</f>
        <v>9)</v>
      </c>
      <c r="E53" s="10" t="s">
        <v>45</v>
      </c>
      <c r="F53" s="12" t="s">
        <v>46</v>
      </c>
      <c r="G53" s="12"/>
      <c r="H53" s="12"/>
      <c r="I53" s="12"/>
      <c r="J53" s="12"/>
      <c r="K53" s="15"/>
    </row>
    <row r="54" customFormat="false" ht="42" hidden="true" customHeight="true" outlineLevel="0" collapsed="false">
      <c r="B54" s="8" t="n">
        <v>1</v>
      </c>
      <c r="C54" s="8"/>
      <c r="D54" s="8"/>
      <c r="E54" s="11" t="s">
        <v>47</v>
      </c>
      <c r="F54" s="21" t="s">
        <v>48</v>
      </c>
      <c r="G54" s="21"/>
      <c r="H54" s="21"/>
      <c r="I54" s="21"/>
      <c r="J54" s="21"/>
      <c r="K54" s="21"/>
    </row>
    <row r="55" customFormat="false" ht="18" hidden="true" customHeight="false" outlineLevel="0" collapsed="false">
      <c r="C55" s="8" t="str">
        <f aca="false">E54</f>
        <v>9.1)</v>
      </c>
      <c r="D55" s="8"/>
      <c r="E55" s="10"/>
      <c r="F55" s="10" t="s">
        <v>15</v>
      </c>
      <c r="G55" s="10" t="n">
        <v>1</v>
      </c>
    </row>
    <row r="56" customFormat="false" ht="18" hidden="true" customHeight="false" outlineLevel="0" collapsed="false">
      <c r="C56" s="8" t="n">
        <v>1</v>
      </c>
      <c r="D56" s="8" t="str">
        <f aca="true">IF(AND(PersionalInfoQ9=ForCodesYES,COUNTA(INDIRECT("$F"&amp;ROW()-C56&amp;":$K"&amp;ROW()-C56))&lt;&gt;COUNTA(INDIRECT("$F"&amp;ROW()&amp;":$K"&amp;ROW()))),OFFSET(D56,-C56,-1),"Ok")</f>
        <v>Ok</v>
      </c>
      <c r="E56" s="10"/>
      <c r="F56" s="18" t="s">
        <v>49</v>
      </c>
      <c r="G56" s="13"/>
    </row>
    <row r="57" customFormat="false" ht="18" hidden="true" customHeight="false" outlineLevel="0" collapsed="false">
      <c r="C57" s="8" t="n">
        <v>2</v>
      </c>
      <c r="D57" s="8" t="str">
        <f aca="true">IF(AND(PersionalInfoQ9=ForCodesYES,COUNTA(INDIRECT("$F"&amp;ROW()-C57&amp;":$K"&amp;ROW()-C57))&lt;&gt;COUNTA(INDIRECT("$F"&amp;ROW()&amp;":$K"&amp;ROW()))),OFFSET(D57,-C57,-1),"Ok")</f>
        <v>Ok</v>
      </c>
      <c r="E57" s="10"/>
      <c r="F57" s="18" t="s">
        <v>50</v>
      </c>
      <c r="G57" s="13"/>
    </row>
    <row r="58" customFormat="false" ht="18" hidden="true" customHeight="false" outlineLevel="0" collapsed="false">
      <c r="C58" s="8" t="n">
        <v>3</v>
      </c>
      <c r="D58" s="8" t="str">
        <f aca="true">IF(AND(PersionalInfoQ9=ForCodesYES,COUNTA(INDIRECT("$F"&amp;ROW()-C58&amp;":$K"&amp;ROW()-C58))&lt;&gt;COUNTA(INDIRECT("$F"&amp;ROW()&amp;":$K"&amp;ROW()))),OFFSET(D58,-C58,-1),"Ok")</f>
        <v>Ok</v>
      </c>
      <c r="E58" s="10"/>
      <c r="F58" s="18" t="s">
        <v>51</v>
      </c>
      <c r="G58" s="13"/>
    </row>
    <row r="59" customFormat="false" ht="18" hidden="true" customHeight="false" outlineLevel="0" collapsed="false">
      <c r="C59" s="8" t="n">
        <v>4</v>
      </c>
      <c r="D59" s="8" t="str">
        <f aca="true">IF(AND(PersionalInfoQ9=ForCodesYES,COUNTA(INDIRECT("$F"&amp;ROW()-C59&amp;":$K"&amp;ROW()-C59))&lt;&gt;COUNTA(INDIRECT("$F"&amp;ROW()&amp;":$K"&amp;ROW()))),OFFSET(D59,-C59,-1),"Ok")</f>
        <v>Ok</v>
      </c>
      <c r="E59" s="10"/>
      <c r="F59" s="18" t="s">
        <v>52</v>
      </c>
      <c r="G59" s="13"/>
    </row>
    <row r="60" customFormat="false" ht="18" hidden="true" customHeight="false" outlineLevel="0" collapsed="false">
      <c r="C60" s="8" t="n">
        <v>5</v>
      </c>
      <c r="D60" s="8" t="str">
        <f aca="true">IF(AND(PersionalInfoQ9=ForCodesYES,COUNTA(INDIRECT("$F"&amp;ROW()-C60&amp;":$K"&amp;ROW()-C60))&lt;&gt;COUNTA(INDIRECT("$F"&amp;ROW()&amp;":$K"&amp;ROW()))),OFFSET(D60,-C60,-1),"Ok")</f>
        <v>Ok</v>
      </c>
      <c r="E60" s="10"/>
      <c r="F60" s="18" t="s">
        <v>53</v>
      </c>
      <c r="G60" s="13"/>
    </row>
    <row r="61" customFormat="false" ht="36" hidden="true" customHeight="false" outlineLevel="0" collapsed="false">
      <c r="C61" s="8" t="n">
        <v>6</v>
      </c>
      <c r="D61" s="8" t="str">
        <f aca="true">IF(AND(PersionalInfoQ9=ForCodesYES,COUNTA(INDIRECT("$F"&amp;ROW()-C61&amp;":$K"&amp;ROW()-C61))&lt;&gt;COUNTA(INDIRECT("$F"&amp;ROW()&amp;":$K"&amp;ROW()))),OFFSET(D61,-C61,-1),"Ok")</f>
        <v>Ok</v>
      </c>
      <c r="E61" s="10"/>
      <c r="F61" s="18" t="s">
        <v>54</v>
      </c>
      <c r="G61" s="30"/>
    </row>
    <row r="62" customFormat="false" ht="36" hidden="true" customHeight="false" outlineLevel="0" collapsed="false">
      <c r="C62" s="8" t="n">
        <v>7</v>
      </c>
      <c r="D62" s="8"/>
      <c r="E62" s="10"/>
      <c r="F62" s="18" t="s">
        <v>55</v>
      </c>
      <c r="G62" s="30"/>
    </row>
    <row r="63" customFormat="false" ht="9" hidden="false" customHeight="true" outlineLevel="0" collapsed="false">
      <c r="C63" s="8"/>
      <c r="D63" s="8"/>
    </row>
    <row r="64" customFormat="false" ht="18" hidden="false" customHeight="true" outlineLevel="0" collapsed="false">
      <c r="B64" s="8"/>
      <c r="C64" s="8" t="str">
        <f aca="false">E64</f>
        <v>10)</v>
      </c>
      <c r="D64" s="8"/>
      <c r="E64" s="31" t="s">
        <v>56</v>
      </c>
      <c r="F64" s="21" t="s">
        <v>57</v>
      </c>
      <c r="G64" s="21"/>
      <c r="H64" s="21"/>
      <c r="I64" s="21"/>
      <c r="J64" s="21"/>
      <c r="K64" s="21"/>
    </row>
    <row r="65" customFormat="false" ht="18" hidden="false" customHeight="false" outlineLevel="0" collapsed="false">
      <c r="C65" s="8" t="n">
        <v>1</v>
      </c>
      <c r="D65" s="8" t="str">
        <f aca="false">IF(F65="",C64,"Ok")</f>
        <v>10)</v>
      </c>
      <c r="E65" s="32"/>
      <c r="F65" s="33"/>
      <c r="G65" s="33"/>
      <c r="H65" s="33"/>
      <c r="I65" s="33"/>
      <c r="J65" s="33"/>
      <c r="K65" s="33"/>
    </row>
    <row r="66" customFormat="false" ht="18" hidden="false" customHeight="false" outlineLevel="0" collapsed="false">
      <c r="C66" s="8"/>
      <c r="D66" s="8"/>
      <c r="E66" s="34"/>
      <c r="F66" s="33"/>
      <c r="G66" s="33"/>
      <c r="H66" s="33"/>
      <c r="I66" s="33"/>
      <c r="J66" s="33"/>
      <c r="K66" s="33"/>
    </row>
    <row r="67" customFormat="false" ht="18" hidden="false" customHeight="false" outlineLevel="0" collapsed="false">
      <c r="E67" s="35"/>
      <c r="F67" s="33"/>
      <c r="G67" s="33"/>
      <c r="H67" s="33"/>
      <c r="I67" s="33"/>
      <c r="J67" s="33"/>
      <c r="K67" s="33"/>
    </row>
    <row r="68" customFormat="false" ht="9" hidden="false" customHeight="true" outlineLevel="0" collapsed="false"/>
  </sheetData>
  <sheetProtection algorithmName="SHA-512" hashValue="AiTQD4bvhYlMN3EjFtgQ/smRBitFsVaIwFs97GTX6JKN13Di3UPjXVjEC1Jz60s4ecwym1Xoe8QcGeaBMIyNkQ==" saltValue="yWAXz2a0/Up/FwYYM/fWPw==" spinCount="100000" sheet="true" objects="true" scenarios="true" selectLockedCells="true"/>
  <mergeCells count="50">
    <mergeCell ref="J10:K10"/>
    <mergeCell ref="J12:K12"/>
    <mergeCell ref="J13:K13"/>
    <mergeCell ref="E15:K15"/>
    <mergeCell ref="E17:K17"/>
    <mergeCell ref="E19:K19"/>
    <mergeCell ref="E21:E22"/>
    <mergeCell ref="F21:G21"/>
    <mergeCell ref="H21:I21"/>
    <mergeCell ref="J21:K21"/>
    <mergeCell ref="F22:G22"/>
    <mergeCell ref="H22:I22"/>
    <mergeCell ref="J22:K22"/>
    <mergeCell ref="F24:J24"/>
    <mergeCell ref="F25:K25"/>
    <mergeCell ref="E26:E30"/>
    <mergeCell ref="E32:E33"/>
    <mergeCell ref="F32:G32"/>
    <mergeCell ref="H32:I32"/>
    <mergeCell ref="J32:K32"/>
    <mergeCell ref="F33:G33"/>
    <mergeCell ref="H33:I33"/>
    <mergeCell ref="J33:K33"/>
    <mergeCell ref="E35:E36"/>
    <mergeCell ref="F35:G35"/>
    <mergeCell ref="J35:K35"/>
    <mergeCell ref="F36:G36"/>
    <mergeCell ref="J36:K36"/>
    <mergeCell ref="E38:E40"/>
    <mergeCell ref="F38:K38"/>
    <mergeCell ref="H39:I39"/>
    <mergeCell ref="H40:I40"/>
    <mergeCell ref="F42:J42"/>
    <mergeCell ref="E43:E45"/>
    <mergeCell ref="F43:K43"/>
    <mergeCell ref="H44:I44"/>
    <mergeCell ref="H45:I45"/>
    <mergeCell ref="E47:E48"/>
    <mergeCell ref="F47:H47"/>
    <mergeCell ref="I47:K47"/>
    <mergeCell ref="F48:H48"/>
    <mergeCell ref="I48:K48"/>
    <mergeCell ref="E50:E51"/>
    <mergeCell ref="F50:K50"/>
    <mergeCell ref="F51:K51"/>
    <mergeCell ref="F53:J53"/>
    <mergeCell ref="F54:K54"/>
    <mergeCell ref="E55:E62"/>
    <mergeCell ref="F64:K64"/>
    <mergeCell ref="F65:K67"/>
  </mergeCells>
  <conditionalFormatting sqref="I48">
    <cfRule type="expression" priority="2" aboveAverage="0" equalAverage="0" bottom="0" percent="0" rank="0" text="" dxfId="1">
      <formula>I48=""</formula>
    </cfRule>
  </conditionalFormatting>
  <conditionalFormatting sqref="H33">
    <cfRule type="expression" priority="3" aboveAverage="0" equalAverage="0" bottom="0" percent="0" rank="0" text="" dxfId="2">
      <formula>H33=""</formula>
    </cfRule>
  </conditionalFormatting>
  <conditionalFormatting sqref="F22 H22 J22 K24 G27:G30 F33 J33 F36 H36:J36 K42 F48 F51 K53 G56:G62 F65:F66 F40:H40 J40:K40 F45:H45 J45:K45">
    <cfRule type="expression" priority="4" aboveAverage="0" equalAverage="0" bottom="0" percent="0" rank="0" text="" dxfId="3">
      <formula>F22=""</formula>
    </cfRule>
  </conditionalFormatting>
  <dataValidations count="10">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8:G29 G61:G62" type="none">
      <formula1>0</formula1>
      <formula2>0</formula2>
    </dataValidation>
    <dataValidation allowBlank="true" errorStyle="stop" operator="between" showDropDown="false" showErrorMessage="true" showInputMessage="true" sqref="K24 K42 K53" type="list">
      <formula1>INDIRECT("tbl_YesNo")</formula1>
      <formula2>0</formula2>
    </dataValidation>
    <dataValidation allowBlank="true" error="Մուտքագրեք թիվ 1-ից 31-ը։" errorStyle="stop" errorTitle="Սխալ մուտքագրում" operator="between" showDropDown="false" showErrorMessage="true" showInputMessage="true" sqref="F33:G33" type="whole">
      <formula1>1</formula1>
      <formula2>31</formula2>
    </dataValidation>
    <dataValidation allowBlank="true" error="Մուտքագրեք թիվ 1-ից 12-ը։" errorStyle="stop" errorTitle="Սխալ մուտքագրում" operator="between" showDropDown="false" showErrorMessage="true" showInputMessage="true" sqref="H33:I33" type="list">
      <formula1>INDIRECT("tbl_MonthList")</formula1>
      <formula2>0</formula2>
    </dataValidation>
    <dataValidation allowBlank="true" error="Մուտքագրեք տարեթիվ XXXX ֆորմատով։" errorStyle="stop" errorTitle="Սխալ մուտքագրում" operator="equal" showDropDown="false" showErrorMessage="true" showInputMessage="true" sqref="J33:K33" type="textLength">
      <formula1>4</formula1>
      <formula2>0</formula2>
    </dataValidation>
    <dataValidation allowBlank="true" error="ՀԾՀ-ն պետք է պարունակի 10 նիշ։" errorStyle="stop" errorTitle="Սխալ մուտքագրում" operator="equal" showDropDown="false" showErrorMessage="true" showInputMessage="true" sqref="F36:G36" type="textLength">
      <formula1>10</formula1>
      <formula2>0</formula2>
    </dataValidation>
    <dataValidation allowBlank="true" error="Նույնականացման քարտը պետք է պարունակի 9 նիշ։" errorStyle="stop" errorTitle="Սխալ մուտքագրում" operator="equal" showDropDown="false" showErrorMessage="true" showInputMessage="true" sqref="J36:K36" type="textLength">
      <formula1>9</formula1>
      <formula2>0</formula2>
    </dataValidation>
    <dataValidation allowBlank="true" error="Դաշտը պետք է պարունակի 9 նիշ։" errorStyle="stop" errorTitle="Սխալ մուտքագրում" operator="equal" showDropDown="false" showErrorMessage="true" showInputMessage="true" sqref="H36:I36" type="textLength">
      <formula1>9</formula1>
      <formula2>0</formula2>
    </dataValidation>
    <dataValidation allowBlank="true" error="Պետք է մուտքագրել հեռախոսահամար XX XXXXXX ֆորմատով։" errorStyle="stop" errorTitle="Սխալ մուտքագրում" operator="equal" showDropDown="false" showErrorMessage="true" showInputMessage="true" sqref="F48:K48" type="textLength">
      <formula1>8</formula1>
      <formula2>0</formula2>
    </dataValidation>
    <dataValidation allowBlank="true" error="Մուտքագրեք վավեր էլեկտրոնային փոստի հասցե։" errorStyle="stop" errorTitle="Սխալ մուտքագրում" operator="between" showDropDown="false" showErrorMessage="true" showInputMessage="true" sqref="F51:K51" type="custom">
      <formula1>IFERROR(FIND("@",F51),0)</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100"/>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G18" activeCellId="0" sqref="G18"/>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4" min="2" style="1" width="4.44"/>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3" customFormat="false" ht="17.25" hidden="false" customHeight="false" outlineLevel="0" collapsed="false">
      <c r="B13" s="1" t="s">
        <v>2</v>
      </c>
      <c r="C13" s="8" t="s">
        <v>3</v>
      </c>
      <c r="D13" s="8" t="s">
        <v>3</v>
      </c>
    </row>
    <row r="14" customFormat="false" ht="39.75" hidden="false" customHeight="true" outlineLevel="0" collapsed="false">
      <c r="E14" s="36" t="s">
        <v>58</v>
      </c>
      <c r="F14" s="36"/>
      <c r="G14" s="36"/>
      <c r="H14" s="36"/>
      <c r="I14" s="36"/>
      <c r="J14" s="36"/>
      <c r="K14" s="36"/>
    </row>
    <row r="15" customFormat="false" ht="9" hidden="false" customHeight="true" outlineLevel="0" collapsed="false">
      <c r="C15" s="8"/>
      <c r="D15" s="8"/>
    </row>
    <row r="16" customFormat="false" ht="18" hidden="false" customHeight="false" outlineLevel="0" collapsed="false">
      <c r="E16" s="10" t="s">
        <v>7</v>
      </c>
      <c r="F16" s="12" t="s">
        <v>59</v>
      </c>
      <c r="G16" s="12"/>
      <c r="H16" s="12"/>
      <c r="I16" s="12"/>
      <c r="J16" s="12"/>
      <c r="K16" s="12"/>
    </row>
    <row r="17" customFormat="false" ht="18" hidden="false" customHeight="false" outlineLevel="0" collapsed="false">
      <c r="B17" s="8" t="n">
        <v>1</v>
      </c>
      <c r="C17" s="8" t="str">
        <f aca="false">E16</f>
        <v>1)</v>
      </c>
      <c r="D17" s="16"/>
      <c r="E17" s="10"/>
      <c r="F17" s="10" t="s">
        <v>15</v>
      </c>
      <c r="G17" s="10" t="n">
        <v>1</v>
      </c>
    </row>
    <row r="18" customFormat="false" ht="18" hidden="false" customHeight="false" outlineLevel="0" collapsed="false">
      <c r="B18" s="17"/>
      <c r="C18" s="16" t="n">
        <v>1</v>
      </c>
      <c r="D18" s="8" t="str">
        <f aca="true">IF(COUNTA(INDIRECT("$F"&amp;ROW()-C18&amp;":$K"&amp;ROW()-C18))&lt;&gt;COUNTA(INDIRECT("$F"&amp;ROW()&amp;":$K"&amp;ROW())),OFFSET(D18,-C18,-1),"Ok")</f>
        <v>1)</v>
      </c>
      <c r="E18" s="10"/>
      <c r="F18" s="18" t="s">
        <v>60</v>
      </c>
      <c r="G18" s="13"/>
    </row>
    <row r="19" customFormat="false" ht="18" hidden="false" customHeight="false" outlineLevel="0" collapsed="false">
      <c r="B19" s="17"/>
      <c r="C19" s="16" t="n">
        <v>2</v>
      </c>
      <c r="D19" s="8" t="str">
        <f aca="true">IF(COUNTA(INDIRECT("$F"&amp;ROW()-C19&amp;":$K"&amp;ROW()-C19))&lt;&gt;COUNTA(INDIRECT("$F"&amp;ROW()&amp;":$K"&amp;ROW())),OFFSET(D19,-C19,-1),"Ok")</f>
        <v>1)</v>
      </c>
      <c r="E19" s="10"/>
      <c r="F19" s="18" t="s">
        <v>61</v>
      </c>
      <c r="G19" s="13"/>
    </row>
    <row r="20" customFormat="false" ht="18" hidden="false" customHeight="false" outlineLevel="0" collapsed="false">
      <c r="B20" s="17"/>
      <c r="C20" s="16" t="n">
        <v>3</v>
      </c>
      <c r="D20" s="8"/>
      <c r="E20" s="10"/>
      <c r="F20" s="18" t="s">
        <v>62</v>
      </c>
      <c r="G20" s="13"/>
    </row>
    <row r="21" customFormat="false" ht="18" hidden="false" customHeight="false" outlineLevel="0" collapsed="false">
      <c r="B21" s="17"/>
      <c r="C21" s="16" t="n">
        <v>4</v>
      </c>
      <c r="D21" s="8"/>
      <c r="E21" s="10"/>
      <c r="F21" s="18" t="s">
        <v>63</v>
      </c>
      <c r="G21" s="13"/>
    </row>
    <row r="22" customFormat="false" ht="9" hidden="false" customHeight="true" outlineLevel="0" collapsed="false">
      <c r="C22" s="8"/>
      <c r="D22" s="8"/>
    </row>
    <row r="23" customFormat="false" ht="18" hidden="false" customHeight="true" outlineLevel="0" collapsed="false">
      <c r="B23" s="8" t="n">
        <v>1</v>
      </c>
      <c r="C23" s="8" t="str">
        <f aca="false">E23</f>
        <v>2)</v>
      </c>
      <c r="D23" s="8" t="str">
        <f aca="false">IF(EducWorkQ2="",C23,"Ok")</f>
        <v>2)</v>
      </c>
      <c r="E23" s="10" t="s">
        <v>11</v>
      </c>
      <c r="F23" s="37" t="s">
        <v>64</v>
      </c>
      <c r="G23" s="37"/>
      <c r="H23" s="37"/>
      <c r="I23" s="37"/>
      <c r="J23" s="37"/>
      <c r="K23" s="38"/>
    </row>
    <row r="24" customFormat="false" ht="18" hidden="true" customHeight="false" outlineLevel="0" collapsed="false">
      <c r="B24" s="8"/>
      <c r="C24" s="8"/>
      <c r="D24" s="8"/>
      <c r="E24" s="10" t="s">
        <v>13</v>
      </c>
      <c r="F24" s="12" t="s">
        <v>14</v>
      </c>
      <c r="G24" s="12"/>
      <c r="H24" s="12"/>
      <c r="I24" s="12"/>
      <c r="J24" s="12"/>
      <c r="K24" s="12"/>
    </row>
    <row r="25" customFormat="false" ht="18" hidden="true" customHeight="false" outlineLevel="0" collapsed="false">
      <c r="B25" s="8" t="n">
        <v>1</v>
      </c>
      <c r="C25" s="8" t="str">
        <f aca="false">E24</f>
        <v>2.1)</v>
      </c>
      <c r="D25" s="16"/>
      <c r="E25" s="10"/>
      <c r="F25" s="10" t="s">
        <v>15</v>
      </c>
      <c r="G25" s="10" t="n">
        <v>1</v>
      </c>
    </row>
    <row r="26" customFormat="false" ht="36" hidden="true" customHeight="false" outlineLevel="0" collapsed="false">
      <c r="B26" s="17"/>
      <c r="C26" s="16" t="n">
        <v>1</v>
      </c>
      <c r="D26" s="8" t="str">
        <f aca="true">IF(AND(EducWorkQ2=ForCodesYES,COUNTA(INDIRECT("$F"&amp;ROW()-C26&amp;":$K"&amp;ROW()-C26))&lt;&gt;COUNTA(INDIRECT("$F"&amp;ROW()&amp;":$K"&amp;ROW()))),OFFSET(D26,-C26,-1),"Ok")</f>
        <v>Ok</v>
      </c>
      <c r="E26" s="10"/>
      <c r="F26" s="18" t="s">
        <v>65</v>
      </c>
      <c r="G26" s="13"/>
    </row>
    <row r="27" customFormat="false" ht="18" hidden="true" customHeight="false" outlineLevel="0" collapsed="false">
      <c r="B27" s="17"/>
      <c r="C27" s="16" t="n">
        <v>2</v>
      </c>
      <c r="D27" s="8" t="str">
        <f aca="true">IF(AND(EducWorkQ2=ForCodesYES,COUNTA(INDIRECT("$F"&amp;ROW()-C27&amp;":$K"&amp;ROW()-C27))&lt;&gt;COUNTA(INDIRECT("$F"&amp;ROW()&amp;":$K"&amp;ROW()))),OFFSET(D27,-C27,-1),"Ok")</f>
        <v>Ok</v>
      </c>
      <c r="E27" s="10"/>
      <c r="F27" s="18" t="s">
        <v>66</v>
      </c>
      <c r="G27" s="13"/>
    </row>
    <row r="28" customFormat="false" ht="18" hidden="true" customHeight="false" outlineLevel="0" collapsed="false">
      <c r="B28" s="17"/>
      <c r="C28" s="16" t="n">
        <v>3</v>
      </c>
      <c r="D28" s="8"/>
      <c r="E28" s="10"/>
      <c r="F28" s="18" t="s">
        <v>67</v>
      </c>
      <c r="G28" s="13"/>
    </row>
    <row r="29" customFormat="false" ht="36" hidden="true" customHeight="false" outlineLevel="0" collapsed="false">
      <c r="B29" s="17"/>
      <c r="C29" s="16" t="n">
        <v>4</v>
      </c>
      <c r="D29" s="8" t="str">
        <f aca="true">IF(AND(EducWorkQ2=ForCodesYES,COUNTA(INDIRECT("$F"&amp;ROW()-C29&amp;":$K"&amp;ROW()-C29))&lt;&gt;COUNTA(INDIRECT("$F"&amp;ROW()&amp;":$K"&amp;ROW()))),OFFSET(D29,-C29,-1),"Ok")</f>
        <v>Ok</v>
      </c>
      <c r="E29" s="10"/>
      <c r="F29" s="18" t="s">
        <v>68</v>
      </c>
      <c r="G29" s="13"/>
    </row>
    <row r="30" customFormat="false" ht="9" hidden="false" customHeight="true" outlineLevel="0" collapsed="false">
      <c r="C30" s="8"/>
      <c r="D30" s="8"/>
    </row>
    <row r="31" customFormat="false" ht="18" hidden="false" customHeight="false" outlineLevel="0" collapsed="false">
      <c r="E31" s="10" t="s">
        <v>20</v>
      </c>
      <c r="F31" s="12" t="s">
        <v>69</v>
      </c>
      <c r="G31" s="12"/>
      <c r="H31" s="12"/>
      <c r="I31" s="12"/>
      <c r="J31" s="12"/>
      <c r="K31" s="12"/>
    </row>
    <row r="32" customFormat="false" ht="18" hidden="false" customHeight="false" outlineLevel="0" collapsed="false">
      <c r="B32" s="8" t="n">
        <v>1</v>
      </c>
      <c r="C32" s="8" t="str">
        <f aca="false">E31</f>
        <v>3)</v>
      </c>
      <c r="D32" s="16"/>
      <c r="E32" s="10"/>
      <c r="F32" s="39" t="s">
        <v>15</v>
      </c>
      <c r="G32" s="10" t="n">
        <v>1</v>
      </c>
    </row>
    <row r="33" customFormat="false" ht="36" hidden="false" customHeight="false" outlineLevel="0" collapsed="false">
      <c r="B33" s="17"/>
      <c r="C33" s="16" t="n">
        <v>1</v>
      </c>
      <c r="D33" s="8" t="str">
        <f aca="true">IF(COUNTA(INDIRECT("$F"&amp;ROW()-C33&amp;":$K"&amp;ROW()-C33))&lt;&gt;COUNTA(INDIRECT("$F"&amp;ROW()&amp;":$K"&amp;ROW())),OFFSET(D33,-C33,-1),"Ok")</f>
        <v>3)</v>
      </c>
      <c r="E33" s="10"/>
      <c r="F33" s="40" t="s">
        <v>65</v>
      </c>
      <c r="G33" s="13"/>
    </row>
    <row r="34" customFormat="false" ht="18" hidden="false" customHeight="false" outlineLevel="0" collapsed="false">
      <c r="B34" s="17"/>
      <c r="C34" s="16" t="n">
        <v>2</v>
      </c>
      <c r="D34" s="8" t="str">
        <f aca="true">IF(COUNTA(INDIRECT("$F"&amp;ROW()-C34&amp;":$K"&amp;ROW()-C34))&lt;&gt;COUNTA(INDIRECT("$F"&amp;ROW()&amp;":$K"&amp;ROW())),OFFSET(D34,-C34,-1),"Ok")</f>
        <v>3)</v>
      </c>
      <c r="E34" s="10"/>
      <c r="F34" s="40" t="s">
        <v>66</v>
      </c>
      <c r="G34" s="13"/>
    </row>
    <row r="35" customFormat="false" ht="18" hidden="false" customHeight="false" outlineLevel="0" collapsed="false">
      <c r="B35" s="17"/>
      <c r="C35" s="16" t="n">
        <v>3</v>
      </c>
      <c r="D35" s="8"/>
      <c r="E35" s="10"/>
      <c r="F35" s="40" t="s">
        <v>67</v>
      </c>
      <c r="G35" s="13"/>
    </row>
    <row r="36" customFormat="false" ht="54" hidden="false" customHeight="false" outlineLevel="0" collapsed="false">
      <c r="B36" s="17"/>
      <c r="C36" s="16" t="n">
        <v>4</v>
      </c>
      <c r="D36" s="8" t="str">
        <f aca="true">IF(COUNTA(INDIRECT("$F"&amp;ROW()-C36&amp;":$K"&amp;ROW()-C36))&lt;&gt;COUNTA(INDIRECT("$F"&amp;ROW()&amp;":$K"&amp;ROW())),OFFSET(D36,-C36,-1),"Ok")</f>
        <v>3)</v>
      </c>
      <c r="E36" s="10"/>
      <c r="F36" s="40" t="s">
        <v>70</v>
      </c>
      <c r="G36" s="30"/>
    </row>
    <row r="37" customFormat="false" ht="36" hidden="false" customHeight="false" outlineLevel="0" collapsed="false">
      <c r="C37" s="16" t="n">
        <v>5</v>
      </c>
      <c r="D37" s="8"/>
      <c r="E37" s="10"/>
      <c r="F37" s="40" t="s">
        <v>71</v>
      </c>
      <c r="G37" s="13"/>
    </row>
    <row r="38" customFormat="false" ht="9" hidden="false" customHeight="true" outlineLevel="0" collapsed="false">
      <c r="C38" s="8"/>
      <c r="D38" s="8"/>
    </row>
    <row r="39" customFormat="false" ht="18" hidden="false" customHeight="true" outlineLevel="0" collapsed="false">
      <c r="B39" s="8" t="n">
        <v>1</v>
      </c>
      <c r="C39" s="8" t="str">
        <f aca="false">E39</f>
        <v>4)</v>
      </c>
      <c r="D39" s="8" t="str">
        <f aca="false">IF(EducWorkQ4="",C39,"Ok")</f>
        <v>4)</v>
      </c>
      <c r="E39" s="10" t="s">
        <v>24</v>
      </c>
      <c r="F39" s="37" t="s">
        <v>72</v>
      </c>
      <c r="G39" s="37"/>
      <c r="H39" s="37"/>
      <c r="I39" s="37"/>
      <c r="J39" s="37"/>
      <c r="K39" s="38"/>
    </row>
    <row r="40" customFormat="false" ht="18" hidden="true" customHeight="false" outlineLevel="0" collapsed="false">
      <c r="B40" s="8"/>
      <c r="C40" s="8"/>
      <c r="D40" s="8"/>
      <c r="E40" s="10" t="s">
        <v>73</v>
      </c>
      <c r="F40" s="12" t="s">
        <v>14</v>
      </c>
      <c r="G40" s="12"/>
      <c r="H40" s="12"/>
      <c r="I40" s="12"/>
      <c r="J40" s="12"/>
      <c r="K40" s="12"/>
    </row>
    <row r="41" customFormat="false" ht="18" hidden="true" customHeight="false" outlineLevel="0" collapsed="false">
      <c r="B41" s="8" t="n">
        <v>1</v>
      </c>
      <c r="C41" s="8" t="str">
        <f aca="false">E40</f>
        <v>4.1)</v>
      </c>
      <c r="D41" s="16"/>
      <c r="E41" s="10"/>
      <c r="F41" s="39" t="s">
        <v>15</v>
      </c>
      <c r="G41" s="10" t="n">
        <v>1</v>
      </c>
    </row>
    <row r="42" customFormat="false" ht="36" hidden="true" customHeight="false" outlineLevel="0" collapsed="false">
      <c r="B42" s="17"/>
      <c r="C42" s="16" t="n">
        <v>1</v>
      </c>
      <c r="D42" s="8" t="str">
        <f aca="true">IF(AND(EducWorkQ4=ForCodesYES,COUNTA(INDIRECT("$F"&amp;ROW()-C42&amp;":$K"&amp;ROW()-C42))&lt;&gt;COUNTA(INDIRECT("$F"&amp;ROW()&amp;":$K"&amp;ROW()))),OFFSET(D42,-C42,-1),"Ok")</f>
        <v>Ok</v>
      </c>
      <c r="E42" s="10"/>
      <c r="F42" s="40" t="s">
        <v>65</v>
      </c>
      <c r="G42" s="13"/>
    </row>
    <row r="43" customFormat="false" ht="18" hidden="true" customHeight="false" outlineLevel="0" collapsed="false">
      <c r="B43" s="17"/>
      <c r="C43" s="16" t="n">
        <v>2</v>
      </c>
      <c r="D43" s="8" t="str">
        <f aca="true">IF(AND(EducWorkQ4=ForCodesYES,COUNTA(INDIRECT("$F"&amp;ROW()-C43&amp;":$K"&amp;ROW()-C43))&lt;&gt;COUNTA(INDIRECT("$F"&amp;ROW()&amp;":$K"&amp;ROW()))),OFFSET(D43,-C43,-1),"Ok")</f>
        <v>Ok</v>
      </c>
      <c r="E43" s="10"/>
      <c r="F43" s="40" t="s">
        <v>66</v>
      </c>
      <c r="G43" s="13"/>
    </row>
    <row r="44" customFormat="false" ht="18" hidden="true" customHeight="false" outlineLevel="0" collapsed="false">
      <c r="B44" s="17"/>
      <c r="C44" s="16" t="n">
        <v>3</v>
      </c>
      <c r="D44" s="8"/>
      <c r="E44" s="10"/>
      <c r="F44" s="40" t="s">
        <v>67</v>
      </c>
      <c r="G44" s="13"/>
    </row>
    <row r="45" customFormat="false" ht="36" hidden="true" customHeight="false" outlineLevel="0" collapsed="false">
      <c r="C45" s="16" t="n">
        <v>4</v>
      </c>
      <c r="D45" s="8" t="str">
        <f aca="true">IF(AND(EducWorkQ4=ForCodesYES,COUNTA(INDIRECT("$F"&amp;ROW()-C45&amp;":$K"&amp;ROW()-C45))&lt;&gt;COUNTA(INDIRECT("$F"&amp;ROW()&amp;":$K"&amp;ROW()))),OFFSET(D45,-C45,-1),"Ok")</f>
        <v>Ok</v>
      </c>
      <c r="E45" s="10"/>
      <c r="F45" s="40" t="s">
        <v>74</v>
      </c>
      <c r="G45" s="13"/>
    </row>
    <row r="46" customFormat="false" ht="36" hidden="true" customHeight="false" outlineLevel="0" collapsed="false">
      <c r="C46" s="16" t="n">
        <v>5</v>
      </c>
      <c r="D46" s="8"/>
      <c r="E46" s="10"/>
      <c r="F46" s="40" t="s">
        <v>71</v>
      </c>
      <c r="G46" s="13"/>
    </row>
    <row r="47" customFormat="false" ht="9" hidden="false" customHeight="true" outlineLevel="0" collapsed="false">
      <c r="C47" s="8"/>
      <c r="D47" s="8"/>
    </row>
    <row r="48" customFormat="false" ht="18" hidden="false" customHeight="true" outlineLevel="0" collapsed="false">
      <c r="B48" s="8" t="n">
        <v>1</v>
      </c>
      <c r="C48" s="8" t="str">
        <f aca="false">E48</f>
        <v>5)</v>
      </c>
      <c r="D48" s="8" t="str">
        <f aca="false">IF(EducWorkQ5="",C48,"Ok")</f>
        <v>5)</v>
      </c>
      <c r="E48" s="10" t="s">
        <v>29</v>
      </c>
      <c r="F48" s="37" t="s">
        <v>75</v>
      </c>
      <c r="G48" s="37"/>
      <c r="H48" s="37"/>
      <c r="I48" s="37"/>
      <c r="J48" s="37"/>
      <c r="K48" s="38"/>
    </row>
    <row r="49" customFormat="false" ht="18" hidden="true" customHeight="false" outlineLevel="0" collapsed="false">
      <c r="B49" s="8"/>
      <c r="C49" s="8"/>
      <c r="D49" s="8"/>
      <c r="E49" s="10" t="s">
        <v>76</v>
      </c>
      <c r="F49" s="12" t="s">
        <v>14</v>
      </c>
      <c r="G49" s="12"/>
      <c r="H49" s="12"/>
      <c r="I49" s="12"/>
      <c r="J49" s="12"/>
      <c r="K49" s="12"/>
    </row>
    <row r="50" customFormat="false" ht="18" hidden="true" customHeight="false" outlineLevel="0" collapsed="false">
      <c r="B50" s="8" t="n">
        <v>1</v>
      </c>
      <c r="C50" s="8" t="str">
        <f aca="false">E49</f>
        <v>5.1)</v>
      </c>
      <c r="D50" s="16"/>
      <c r="E50" s="10"/>
      <c r="F50" s="39" t="s">
        <v>15</v>
      </c>
      <c r="G50" s="10" t="n">
        <v>1</v>
      </c>
    </row>
    <row r="51" customFormat="false" ht="36" hidden="true" customHeight="false" outlineLevel="0" collapsed="false">
      <c r="B51" s="17"/>
      <c r="C51" s="16" t="n">
        <v>1</v>
      </c>
      <c r="D51" s="8" t="str">
        <f aca="true">IF(AND(EducWorkQ5=ForCodesYES,COUNTA(INDIRECT("$F"&amp;ROW()-C51&amp;":$K"&amp;ROW()-C51))&lt;&gt;COUNTA(INDIRECT("$F"&amp;ROW()&amp;":$K"&amp;ROW()))),OFFSET(D51,-C51,-1),"Ok")</f>
        <v>Ok</v>
      </c>
      <c r="E51" s="10"/>
      <c r="F51" s="40" t="s">
        <v>77</v>
      </c>
      <c r="G51" s="13"/>
    </row>
    <row r="52" customFormat="false" ht="18" hidden="true" customHeight="false" outlineLevel="0" collapsed="false">
      <c r="B52" s="17"/>
      <c r="C52" s="16" t="n">
        <v>2</v>
      </c>
      <c r="D52" s="8" t="str">
        <f aca="true">IF(AND(EducWorkQ5=ForCodesYES,COUNTA(INDIRECT("$F"&amp;ROW()-C52&amp;":$K"&amp;ROW()-C52))&lt;&gt;COUNTA(INDIRECT("$F"&amp;ROW()&amp;":$K"&amp;ROW()))),OFFSET(D52,-C52,-1),"Ok")</f>
        <v>Ok</v>
      </c>
      <c r="E52" s="10"/>
      <c r="F52" s="40" t="s">
        <v>78</v>
      </c>
      <c r="G52" s="41"/>
    </row>
    <row r="53" customFormat="false" ht="18" hidden="true" customHeight="false" outlineLevel="0" collapsed="false">
      <c r="B53" s="17"/>
      <c r="C53" s="16" t="n">
        <v>3</v>
      </c>
      <c r="D53" s="8"/>
      <c r="E53" s="10"/>
      <c r="F53" s="40" t="s">
        <v>79</v>
      </c>
      <c r="G53" s="41"/>
    </row>
    <row r="54" customFormat="false" ht="18" hidden="true" customHeight="false" outlineLevel="0" collapsed="false">
      <c r="C54" s="16" t="n">
        <v>4</v>
      </c>
      <c r="D54" s="8" t="str">
        <f aca="true">IF(AND(EducWorkQ5=ForCodesYES,COUNTA(INDIRECT("$F"&amp;ROW()-C54&amp;":$K"&amp;ROW()-C54))&lt;&gt;COUNTA(INDIRECT("$F"&amp;ROW()&amp;":$K"&amp;ROW()))),OFFSET(D54,-C54,-1),"Ok")</f>
        <v>Ok</v>
      </c>
      <c r="E54" s="10"/>
      <c r="F54" s="40" t="s">
        <v>80</v>
      </c>
      <c r="G54" s="13"/>
    </row>
    <row r="55" customFormat="false" ht="18" hidden="true" customHeight="false" outlineLevel="0" collapsed="false">
      <c r="C55" s="16" t="n">
        <v>5</v>
      </c>
      <c r="D55" s="8" t="str">
        <f aca="true">IF(AND(EducWorkQ5=ForCodesYES,COUNTA(INDIRECT("$F"&amp;ROW()-C55&amp;":$K"&amp;ROW()-C55))&lt;&gt;COUNTA(INDIRECT("$F"&amp;ROW()&amp;":$K"&amp;ROW()))),OFFSET(D55,-C55,-1),"Ok")</f>
        <v>Ok</v>
      </c>
      <c r="E55" s="10"/>
      <c r="F55" s="40" t="s">
        <v>81</v>
      </c>
      <c r="G55" s="13"/>
    </row>
    <row r="56" customFormat="false" ht="54" hidden="true" customHeight="false" outlineLevel="0" collapsed="false">
      <c r="C56" s="16" t="n">
        <v>6</v>
      </c>
      <c r="D56" s="8"/>
      <c r="E56" s="10"/>
      <c r="F56" s="40" t="s">
        <v>82</v>
      </c>
      <c r="G56" s="13"/>
    </row>
    <row r="57" customFormat="false" ht="18" hidden="true" customHeight="false" outlineLevel="0" collapsed="false">
      <c r="C57" s="16" t="n">
        <v>7</v>
      </c>
      <c r="D57" s="8"/>
      <c r="E57" s="10"/>
      <c r="F57" s="40" t="s">
        <v>83</v>
      </c>
      <c r="G57" s="13"/>
    </row>
    <row r="58" customFormat="false" ht="9" hidden="false" customHeight="true" outlineLevel="0" collapsed="false">
      <c r="C58" s="8"/>
      <c r="D58" s="8"/>
    </row>
    <row r="59" customFormat="false" ht="18" hidden="false" customHeight="true" outlineLevel="0" collapsed="false">
      <c r="B59" s="8" t="n">
        <v>1</v>
      </c>
      <c r="C59" s="8" t="str">
        <f aca="false">E59</f>
        <v>6)</v>
      </c>
      <c r="D59" s="8" t="str">
        <f aca="false">IF(EducWorkQ6="",C59,"Ok")</f>
        <v>6)</v>
      </c>
      <c r="E59" s="10" t="s">
        <v>36</v>
      </c>
      <c r="F59" s="37" t="s">
        <v>84</v>
      </c>
      <c r="G59" s="37"/>
      <c r="H59" s="37"/>
      <c r="I59" s="37"/>
      <c r="J59" s="37"/>
      <c r="K59" s="38"/>
    </row>
    <row r="60" customFormat="false" ht="18" hidden="true" customHeight="false" outlineLevel="0" collapsed="false">
      <c r="B60" s="8"/>
      <c r="C60" s="8"/>
      <c r="D60" s="8"/>
      <c r="E60" s="10" t="s">
        <v>38</v>
      </c>
      <c r="F60" s="12" t="s">
        <v>14</v>
      </c>
      <c r="G60" s="12"/>
      <c r="H60" s="12"/>
      <c r="I60" s="12"/>
      <c r="J60" s="12"/>
      <c r="K60" s="12"/>
    </row>
    <row r="61" customFormat="false" ht="18" hidden="true" customHeight="false" outlineLevel="0" collapsed="false">
      <c r="B61" s="8" t="n">
        <v>1</v>
      </c>
      <c r="C61" s="8" t="str">
        <f aca="false">E60</f>
        <v>6.1)</v>
      </c>
      <c r="D61" s="16"/>
      <c r="E61" s="10"/>
      <c r="F61" s="39" t="s">
        <v>15</v>
      </c>
      <c r="G61" s="10" t="n">
        <v>1</v>
      </c>
    </row>
    <row r="62" customFormat="false" ht="36" hidden="true" customHeight="false" outlineLevel="0" collapsed="false">
      <c r="B62" s="17"/>
      <c r="C62" s="16" t="n">
        <v>1</v>
      </c>
      <c r="D62" s="8" t="str">
        <f aca="true">IF(AND(EducWorkQ6=ForCodesYES,COUNTA(INDIRECT("$F"&amp;ROW()-C62&amp;":$K"&amp;ROW()-C62))&lt;&gt;COUNTA(INDIRECT("$F"&amp;ROW()&amp;":$K"&amp;ROW()))),OFFSET(D62,-C62,-1),"Ok")</f>
        <v>Ok</v>
      </c>
      <c r="E62" s="10"/>
      <c r="F62" s="40" t="s">
        <v>85</v>
      </c>
      <c r="G62" s="13"/>
    </row>
    <row r="63" customFormat="false" ht="36" hidden="true" customHeight="false" outlineLevel="0" collapsed="false">
      <c r="B63" s="17"/>
      <c r="C63" s="16" t="n">
        <v>2</v>
      </c>
      <c r="D63" s="8" t="str">
        <f aca="true">IF(AND(EducWorkQ6=ForCodesYES,COUNTA(INDIRECT("$F"&amp;ROW()-C63&amp;":$K"&amp;ROW()-C63))&lt;&gt;COUNTA(INDIRECT("$F"&amp;ROW()&amp;":$K"&amp;ROW()))),OFFSET(D63,-C63,-1),"Ok")</f>
        <v>Ok</v>
      </c>
      <c r="E63" s="10"/>
      <c r="F63" s="40" t="s">
        <v>86</v>
      </c>
      <c r="G63" s="41"/>
    </row>
    <row r="64" customFormat="false" ht="36" hidden="true" customHeight="false" outlineLevel="0" collapsed="false">
      <c r="B64" s="17"/>
      <c r="C64" s="16" t="n">
        <v>3</v>
      </c>
      <c r="D64" s="8"/>
      <c r="E64" s="10"/>
      <c r="F64" s="40" t="s">
        <v>87</v>
      </c>
      <c r="G64" s="41"/>
    </row>
    <row r="65" customFormat="false" ht="36" hidden="true" customHeight="false" outlineLevel="0" collapsed="false">
      <c r="C65" s="16" t="n">
        <v>4</v>
      </c>
      <c r="D65" s="8" t="str">
        <f aca="true">IF(AND(EducWorkQ6=ForCodesYES,COUNTA(INDIRECT("$F"&amp;ROW()-C65&amp;":$K"&amp;ROW()-C65))&lt;&gt;COUNTA(INDIRECT("$F"&amp;ROW()&amp;":$K"&amp;ROW()))),OFFSET(D65,-C65,-1),"Ok")</f>
        <v>Ok</v>
      </c>
      <c r="E65" s="10"/>
      <c r="F65" s="40" t="s">
        <v>88</v>
      </c>
      <c r="G65" s="13"/>
    </row>
    <row r="66" customFormat="false" ht="18" hidden="true" customHeight="false" outlineLevel="0" collapsed="false">
      <c r="C66" s="16" t="n">
        <v>5</v>
      </c>
      <c r="D66" s="8" t="str">
        <f aca="true">IF(AND(EducWorkQ6=ForCodesYES,COUNTA(INDIRECT("$F"&amp;ROW()-C66&amp;":$K"&amp;ROW()-C66))&lt;&gt;COUNTA(INDIRECT("$F"&amp;ROW()&amp;":$K"&amp;ROW()))),OFFSET(D66,-C66,-1),"Ok")</f>
        <v>Ok</v>
      </c>
      <c r="E66" s="10"/>
      <c r="F66" s="40" t="s">
        <v>89</v>
      </c>
      <c r="G66" s="13"/>
    </row>
    <row r="67" customFormat="false" ht="54" hidden="true" customHeight="false" outlineLevel="0" collapsed="false">
      <c r="C67" s="16" t="n">
        <v>6</v>
      </c>
      <c r="D67" s="8"/>
      <c r="E67" s="10"/>
      <c r="F67" s="40" t="s">
        <v>90</v>
      </c>
      <c r="G67" s="13"/>
    </row>
    <row r="68" customFormat="false" ht="9" hidden="false" customHeight="true" outlineLevel="0" collapsed="false">
      <c r="C68" s="8"/>
      <c r="D68" s="8"/>
    </row>
    <row r="69" customFormat="false" ht="51.75" hidden="false" customHeight="true" outlineLevel="0" collapsed="false">
      <c r="B69" s="8" t="n">
        <v>1</v>
      </c>
      <c r="C69" s="8" t="str">
        <f aca="false">E69</f>
        <v>7)</v>
      </c>
      <c r="D69" s="8" t="str">
        <f aca="false">IF(EducWorkQ7="",C69,"Ok")</f>
        <v>7)</v>
      </c>
      <c r="E69" s="11" t="s">
        <v>40</v>
      </c>
      <c r="F69" s="21" t="s">
        <v>91</v>
      </c>
      <c r="G69" s="21"/>
      <c r="H69" s="21"/>
      <c r="I69" s="21"/>
      <c r="J69" s="21"/>
      <c r="K69" s="38"/>
    </row>
    <row r="70" customFormat="false" ht="18" hidden="true" customHeight="false" outlineLevel="0" collapsed="false">
      <c r="B70" s="8"/>
      <c r="C70" s="8"/>
      <c r="D70" s="8"/>
      <c r="E70" s="10" t="s">
        <v>92</v>
      </c>
      <c r="F70" s="12" t="s">
        <v>14</v>
      </c>
      <c r="G70" s="12"/>
      <c r="H70" s="12"/>
      <c r="I70" s="12"/>
      <c r="J70" s="12"/>
      <c r="K70" s="12"/>
    </row>
    <row r="71" customFormat="false" ht="18" hidden="true" customHeight="false" outlineLevel="0" collapsed="false">
      <c r="B71" s="8" t="n">
        <v>1</v>
      </c>
      <c r="C71" s="8" t="str">
        <f aca="false">E70</f>
        <v>7.1)</v>
      </c>
      <c r="D71" s="16"/>
      <c r="E71" s="10"/>
      <c r="F71" s="39" t="s">
        <v>15</v>
      </c>
      <c r="G71" s="10" t="n">
        <v>1</v>
      </c>
    </row>
    <row r="72" customFormat="false" ht="18" hidden="true" customHeight="false" outlineLevel="0" collapsed="false">
      <c r="B72" s="17"/>
      <c r="C72" s="16" t="n">
        <v>1</v>
      </c>
      <c r="D72" s="8" t="str">
        <f aca="true">IF(AND(EducWorkQ7=ForCodesYES,COUNTA(INDIRECT("$F"&amp;ROW()-C72&amp;":$K"&amp;ROW()-C72))&lt;&gt;COUNTA(INDIRECT("$F"&amp;ROW()&amp;":$K"&amp;ROW()))),OFFSET(D72,-C72,-1),"Ok")</f>
        <v>Ok</v>
      </c>
      <c r="E72" s="10"/>
      <c r="F72" s="40" t="s">
        <v>93</v>
      </c>
      <c r="G72" s="13"/>
    </row>
    <row r="73" customFormat="false" ht="18" hidden="true" customHeight="false" outlineLevel="0" collapsed="false">
      <c r="B73" s="17"/>
      <c r="C73" s="16" t="n">
        <v>2</v>
      </c>
      <c r="D73" s="8" t="str">
        <f aca="true">IF(AND(EducWorkQ7=ForCodesYES,COUNTA(INDIRECT("$F"&amp;ROW()-C73&amp;":$K"&amp;ROW()-C73))&lt;&gt;COUNTA(INDIRECT("$F"&amp;ROW()&amp;":$K"&amp;ROW()))),OFFSET(D73,-C73,-1),"Ok")</f>
        <v>Ok</v>
      </c>
      <c r="E73" s="10"/>
      <c r="F73" s="40" t="s">
        <v>78</v>
      </c>
      <c r="G73" s="41"/>
    </row>
    <row r="74" customFormat="false" ht="18" hidden="true" customHeight="false" outlineLevel="0" collapsed="false">
      <c r="B74" s="17"/>
      <c r="C74" s="16" t="n">
        <v>3</v>
      </c>
      <c r="D74" s="8"/>
      <c r="E74" s="10"/>
      <c r="F74" s="40" t="s">
        <v>79</v>
      </c>
      <c r="G74" s="41"/>
    </row>
    <row r="75" customFormat="false" ht="18" hidden="true" customHeight="false" outlineLevel="0" collapsed="false">
      <c r="B75" s="17"/>
      <c r="C75" s="16" t="n">
        <v>4</v>
      </c>
      <c r="D75" s="8" t="str">
        <f aca="true">IF(AND(EducWorkQ7=ForCodesYES,COUNTA(INDIRECT("$F"&amp;ROW()-C75&amp;":$K"&amp;ROW()-C75))&lt;&gt;COUNTA(INDIRECT("$F"&amp;ROW()&amp;":$K"&amp;ROW()))),OFFSET(D75,-C75,-1),"Ok")</f>
        <v>Ok</v>
      </c>
      <c r="E75" s="10"/>
      <c r="F75" s="40" t="s">
        <v>94</v>
      </c>
      <c r="G75" s="13"/>
    </row>
    <row r="76" customFormat="false" ht="36" hidden="true" customHeight="false" outlineLevel="0" collapsed="false">
      <c r="C76" s="16" t="n">
        <v>5</v>
      </c>
      <c r="D76" s="8"/>
      <c r="E76" s="10"/>
      <c r="F76" s="40" t="s">
        <v>95</v>
      </c>
      <c r="G76" s="13"/>
    </row>
    <row r="77" customFormat="false" ht="9" hidden="false" customHeight="true" outlineLevel="0" collapsed="false">
      <c r="C77" s="8"/>
      <c r="D77" s="8"/>
    </row>
    <row r="78" customFormat="false" ht="18" hidden="false" customHeight="true" outlineLevel="0" collapsed="false">
      <c r="B78" s="8" t="n">
        <v>1</v>
      </c>
      <c r="C78" s="8" t="str">
        <f aca="false">E78</f>
        <v>8)</v>
      </c>
      <c r="D78" s="8" t="str">
        <f aca="false">IF(EducWorkQ8="",C78,"Ok")</f>
        <v>8)</v>
      </c>
      <c r="E78" s="10" t="s">
        <v>43</v>
      </c>
      <c r="F78" s="37" t="s">
        <v>96</v>
      </c>
      <c r="G78" s="37"/>
      <c r="H78" s="37"/>
      <c r="I78" s="37"/>
      <c r="J78" s="37"/>
      <c r="K78" s="38"/>
    </row>
    <row r="79" customFormat="false" ht="18" hidden="true" customHeight="false" outlineLevel="0" collapsed="false">
      <c r="B79" s="8"/>
      <c r="C79" s="8"/>
      <c r="D79" s="8"/>
      <c r="E79" s="10" t="s">
        <v>97</v>
      </c>
      <c r="F79" s="12" t="s">
        <v>14</v>
      </c>
      <c r="G79" s="12"/>
      <c r="H79" s="12"/>
      <c r="I79" s="12"/>
      <c r="J79" s="12"/>
      <c r="K79" s="12"/>
    </row>
    <row r="80" customFormat="false" ht="18" hidden="true" customHeight="false" outlineLevel="0" collapsed="false">
      <c r="B80" s="8" t="n">
        <v>1</v>
      </c>
      <c r="C80" s="8" t="str">
        <f aca="false">E79</f>
        <v>8.1)</v>
      </c>
      <c r="D80" s="16"/>
      <c r="E80" s="10"/>
      <c r="F80" s="39" t="s">
        <v>15</v>
      </c>
      <c r="G80" s="10" t="n">
        <v>1</v>
      </c>
    </row>
    <row r="81" customFormat="false" ht="18" hidden="true" customHeight="false" outlineLevel="0" collapsed="false">
      <c r="B81" s="17"/>
      <c r="C81" s="16" t="n">
        <v>1</v>
      </c>
      <c r="D81" s="8" t="str">
        <f aca="true">IF(AND(EducWorkQ8=ForCodesYES,COUNTA(INDIRECT("$F"&amp;ROW()-C81&amp;":$K"&amp;ROW()-C81))&lt;&gt;COUNTA(INDIRECT("$F"&amp;ROW()&amp;":$K"&amp;ROW()))),OFFSET(D81,-C81,-1),"Ok")</f>
        <v>Ok</v>
      </c>
      <c r="E81" s="10"/>
      <c r="F81" s="40" t="s">
        <v>93</v>
      </c>
      <c r="G81" s="13"/>
    </row>
    <row r="82" customFormat="false" ht="18" hidden="true" customHeight="false" outlineLevel="0" collapsed="false">
      <c r="B82" s="17"/>
      <c r="C82" s="16" t="n">
        <v>2</v>
      </c>
      <c r="D82" s="8" t="str">
        <f aca="true">IF(AND(EducWorkQ8=ForCodesYES,COUNTA(INDIRECT("$F"&amp;ROW()-C82&amp;":$K"&amp;ROW()-C82))&lt;&gt;COUNTA(INDIRECT("$F"&amp;ROW()&amp;":$K"&amp;ROW()))),OFFSET(D82,-C82,-1),"Ok")</f>
        <v>Ok</v>
      </c>
      <c r="E82" s="10"/>
      <c r="F82" s="40" t="s">
        <v>94</v>
      </c>
      <c r="G82" s="13"/>
    </row>
    <row r="83" customFormat="false" ht="18" hidden="true" customHeight="false" outlineLevel="0" collapsed="false">
      <c r="B83" s="17"/>
      <c r="C83" s="16" t="n">
        <v>3</v>
      </c>
      <c r="D83" s="8" t="str">
        <f aca="true">IF(AND(EducWorkQ8=ForCodesYES,COUNTA(INDIRECT("$F"&amp;ROW()-C83&amp;":$K"&amp;ROW()-C83))&lt;&gt;COUNTA(INDIRECT("$F"&amp;ROW()&amp;":$K"&amp;ROW()))),OFFSET(D83,-C83,-1),"Ok")</f>
        <v>Ok</v>
      </c>
      <c r="E83" s="10"/>
      <c r="F83" s="40" t="s">
        <v>98</v>
      </c>
      <c r="G83" s="13"/>
    </row>
    <row r="84" customFormat="false" ht="18" hidden="true" customHeight="false" outlineLevel="0" collapsed="false">
      <c r="C84" s="16" t="n">
        <v>4</v>
      </c>
      <c r="D84" s="8" t="str">
        <f aca="true">IF(AND(EducWorkQ8=ForCodesYES,COUNTA(INDIRECT("$F"&amp;ROW()-C84&amp;":$K"&amp;ROW()-C84))&lt;&gt;COUNTA(INDIRECT("$F"&amp;ROW()&amp;":$K"&amp;ROW()))),OFFSET(D84,-C84,-1),"Ok")</f>
        <v>Ok</v>
      </c>
      <c r="E84" s="10"/>
      <c r="F84" s="40" t="s">
        <v>99</v>
      </c>
      <c r="G84" s="13"/>
    </row>
    <row r="85" customFormat="false" ht="18" hidden="true" customHeight="false" outlineLevel="0" collapsed="false">
      <c r="C85" s="16" t="n">
        <v>5</v>
      </c>
      <c r="D85" s="8" t="str">
        <f aca="true">IF(AND(EducWorkQ8=ForCodesYES,COUNTA(INDIRECT("$F"&amp;ROW()-C85&amp;":$K"&amp;ROW()-C85))&lt;&gt;COUNTA(INDIRECT("$F"&amp;ROW()&amp;":$K"&amp;ROW()))),OFFSET(D85,-C85,-1),"Ok")</f>
        <v>Ok</v>
      </c>
      <c r="E85" s="10"/>
      <c r="F85" s="40" t="s">
        <v>100</v>
      </c>
      <c r="G85" s="13"/>
    </row>
    <row r="86" customFormat="false" ht="9" hidden="false" customHeight="true" outlineLevel="0" collapsed="false">
      <c r="C86" s="8"/>
      <c r="D86" s="8"/>
    </row>
    <row r="87" customFormat="false" ht="38.25" hidden="false" customHeight="true" outlineLevel="0" collapsed="false">
      <c r="B87" s="8" t="n">
        <v>1</v>
      </c>
      <c r="C87" s="8" t="str">
        <f aca="false">E87</f>
        <v>9)</v>
      </c>
      <c r="D87" s="8" t="str">
        <f aca="false">IF(EducWorkQ9="",C87,"Ok")</f>
        <v>9)</v>
      </c>
      <c r="E87" s="11" t="s">
        <v>45</v>
      </c>
      <c r="F87" s="21" t="s">
        <v>101</v>
      </c>
      <c r="G87" s="21"/>
      <c r="H87" s="21"/>
      <c r="I87" s="21"/>
      <c r="J87" s="21"/>
      <c r="K87" s="38"/>
    </row>
    <row r="88" customFormat="false" ht="18" hidden="true" customHeight="false" outlineLevel="0" collapsed="false">
      <c r="B88" s="8"/>
      <c r="C88" s="8"/>
      <c r="D88" s="8"/>
      <c r="E88" s="10" t="s">
        <v>47</v>
      </c>
      <c r="F88" s="12" t="s">
        <v>14</v>
      </c>
      <c r="G88" s="12"/>
      <c r="H88" s="12"/>
      <c r="I88" s="12"/>
      <c r="J88" s="12"/>
      <c r="K88" s="12"/>
    </row>
    <row r="89" customFormat="false" ht="18" hidden="true" customHeight="false" outlineLevel="0" collapsed="false">
      <c r="B89" s="8" t="n">
        <v>1</v>
      </c>
      <c r="C89" s="8" t="str">
        <f aca="false">E88</f>
        <v>9.1)</v>
      </c>
      <c r="D89" s="16"/>
      <c r="E89" s="10"/>
      <c r="F89" s="39" t="s">
        <v>15</v>
      </c>
      <c r="G89" s="10" t="n">
        <v>1</v>
      </c>
    </row>
    <row r="90" customFormat="false" ht="18" hidden="true" customHeight="false" outlineLevel="0" collapsed="false">
      <c r="B90" s="17"/>
      <c r="C90" s="16" t="n">
        <v>1</v>
      </c>
      <c r="D90" s="8" t="str">
        <f aca="true">IF(AND(EducWorkQ9=ForCodesYES,COUNTA(INDIRECT("$F"&amp;ROW()-C90&amp;":$K"&amp;ROW()-C90))&lt;&gt;COUNTA(INDIRECT("$F"&amp;ROW()&amp;":$K"&amp;ROW()))),OFFSET(D90,-C90,-1),"Ok")</f>
        <v>Ok</v>
      </c>
      <c r="E90" s="10"/>
      <c r="F90" s="40" t="s">
        <v>102</v>
      </c>
      <c r="G90" s="13"/>
    </row>
    <row r="91" customFormat="false" ht="18" hidden="true" customHeight="false" outlineLevel="0" collapsed="false">
      <c r="B91" s="17"/>
      <c r="C91" s="16" t="n">
        <v>2</v>
      </c>
      <c r="D91" s="8" t="str">
        <f aca="true">IF(AND(EducWorkQ9=ForCodesYES,COUNTA(INDIRECT("$F"&amp;ROW()-C91&amp;":$K"&amp;ROW()-C91))&lt;&gt;COUNTA(INDIRECT("$F"&amp;ROW()&amp;":$K"&amp;ROW()))),OFFSET(D91,-C91,-1),"Ok")</f>
        <v>Ok</v>
      </c>
      <c r="E91" s="10"/>
      <c r="F91" s="40" t="s">
        <v>78</v>
      </c>
      <c r="G91" s="41"/>
    </row>
    <row r="92" customFormat="false" ht="18" hidden="true" customHeight="false" outlineLevel="0" collapsed="false">
      <c r="B92" s="17"/>
      <c r="C92" s="16" t="n">
        <v>3</v>
      </c>
      <c r="D92" s="8"/>
      <c r="E92" s="10"/>
      <c r="F92" s="40" t="s">
        <v>79</v>
      </c>
      <c r="G92" s="41"/>
    </row>
    <row r="93" customFormat="false" ht="18" hidden="true" customHeight="false" outlineLevel="0" collapsed="false">
      <c r="C93" s="16" t="n">
        <v>4</v>
      </c>
      <c r="D93" s="8" t="str">
        <f aca="true">IF(AND(EducWorkQ9=ForCodesYES,COUNTA(INDIRECT("$F"&amp;ROW()-C93&amp;":$K"&amp;ROW()-C93))&lt;&gt;COUNTA(INDIRECT("$F"&amp;ROW()&amp;":$K"&amp;ROW()))),OFFSET(D93,-C93,-1),"Ok")</f>
        <v>Ok</v>
      </c>
      <c r="E93" s="10"/>
      <c r="F93" s="40" t="s">
        <v>94</v>
      </c>
      <c r="G93" s="13"/>
    </row>
    <row r="94" customFormat="false" ht="36" hidden="true" customHeight="false" outlineLevel="0" collapsed="false">
      <c r="C94" s="16" t="n">
        <v>5</v>
      </c>
      <c r="D94" s="8"/>
      <c r="E94" s="10"/>
      <c r="F94" s="40" t="s">
        <v>103</v>
      </c>
      <c r="G94" s="13"/>
    </row>
    <row r="95" customFormat="false" ht="9" hidden="false" customHeight="true" outlineLevel="0" collapsed="false">
      <c r="C95" s="8"/>
      <c r="D95" s="8"/>
    </row>
    <row r="96" customFormat="false" ht="18" hidden="false" customHeight="true" outlineLevel="0" collapsed="false">
      <c r="B96" s="8"/>
      <c r="C96" s="8" t="str">
        <f aca="false">E96</f>
        <v>10)</v>
      </c>
      <c r="D96" s="8"/>
      <c r="E96" s="31" t="s">
        <v>56</v>
      </c>
      <c r="F96" s="21" t="s">
        <v>57</v>
      </c>
      <c r="G96" s="21"/>
      <c r="H96" s="21"/>
      <c r="I96" s="21"/>
      <c r="J96" s="21"/>
      <c r="K96" s="21"/>
    </row>
    <row r="97" customFormat="false" ht="18" hidden="false" customHeight="false" outlineLevel="0" collapsed="false">
      <c r="C97" s="8" t="n">
        <v>1</v>
      </c>
      <c r="D97" s="8" t="str">
        <f aca="false">IF(F97="",C96,"Ok")</f>
        <v>10)</v>
      </c>
      <c r="E97" s="32"/>
      <c r="F97" s="33"/>
      <c r="G97" s="33"/>
      <c r="H97" s="33"/>
      <c r="I97" s="33"/>
      <c r="J97" s="33"/>
      <c r="K97" s="33"/>
    </row>
    <row r="98" customFormat="false" ht="18" hidden="false" customHeight="false" outlineLevel="0" collapsed="false">
      <c r="C98" s="8"/>
      <c r="D98" s="8"/>
      <c r="E98" s="34"/>
      <c r="F98" s="33"/>
      <c r="G98" s="33"/>
      <c r="H98" s="33"/>
      <c r="I98" s="33"/>
      <c r="J98" s="33"/>
      <c r="K98" s="33"/>
    </row>
    <row r="99" customFormat="false" ht="18" hidden="false" customHeight="false" outlineLevel="0" collapsed="false">
      <c r="E99" s="35"/>
      <c r="F99" s="33"/>
      <c r="G99" s="33"/>
      <c r="H99" s="33"/>
      <c r="I99" s="33"/>
      <c r="J99" s="33"/>
      <c r="K99" s="33"/>
    </row>
    <row r="100" customFormat="false" ht="9" hidden="false" customHeight="true" outlineLevel="0" collapsed="false">
      <c r="C100" s="8"/>
      <c r="D100" s="8"/>
    </row>
  </sheetData>
  <sheetProtection algorithmName="SHA-512" hashValue="VIzG0sZVd87224izNXDTAnQXueVGCPsnDpG9Hy4DJpZfBx3+eoqtjqJ0ILnIL2Jin/aETaimxXzvOxs9KQWn4w==" saltValue="8VANnOAxpw3kQlbVQDv6jw==" spinCount="100000" sheet="true" objects="true" scenarios="true" selectLockedCells="true"/>
  <mergeCells count="30">
    <mergeCell ref="J10:K10"/>
    <mergeCell ref="J12:K12"/>
    <mergeCell ref="E14:K14"/>
    <mergeCell ref="F16:K16"/>
    <mergeCell ref="E17:E21"/>
    <mergeCell ref="F23:J23"/>
    <mergeCell ref="F24:K24"/>
    <mergeCell ref="E25:E29"/>
    <mergeCell ref="F31:K31"/>
    <mergeCell ref="E32:E37"/>
    <mergeCell ref="F39:J39"/>
    <mergeCell ref="F40:K40"/>
    <mergeCell ref="E41:E46"/>
    <mergeCell ref="F48:J48"/>
    <mergeCell ref="F49:K49"/>
    <mergeCell ref="E50:E57"/>
    <mergeCell ref="F59:J59"/>
    <mergeCell ref="F60:K60"/>
    <mergeCell ref="E61:E67"/>
    <mergeCell ref="F69:J69"/>
    <mergeCell ref="F70:K70"/>
    <mergeCell ref="E71:E76"/>
    <mergeCell ref="F78:J78"/>
    <mergeCell ref="F79:K79"/>
    <mergeCell ref="E80:E85"/>
    <mergeCell ref="F87:J87"/>
    <mergeCell ref="F88:K88"/>
    <mergeCell ref="E89:E94"/>
    <mergeCell ref="F96:K96"/>
    <mergeCell ref="F97:K99"/>
  </mergeCells>
  <conditionalFormatting sqref="G36">
    <cfRule type="expression" priority="2" aboveAverage="0" equalAverage="0" bottom="0" percent="0" rank="0" text="" dxfId="4">
      <formula>G36=""</formula>
    </cfRule>
  </conditionalFormatting>
  <conditionalFormatting sqref="K69">
    <cfRule type="expression" priority="3" aboveAverage="0" equalAverage="0" bottom="0" percent="0" rank="0" text="" dxfId="5">
      <formula>K69=""</formula>
    </cfRule>
  </conditionalFormatting>
  <conditionalFormatting sqref="G67">
    <cfRule type="expression" priority="4" aboveAverage="0" equalAverage="0" bottom="0" percent="0" rank="0" text="" dxfId="6">
      <formula>G67=""</formula>
    </cfRule>
  </conditionalFormatting>
  <conditionalFormatting sqref="G65:G66">
    <cfRule type="expression" priority="5" aboveAverage="0" equalAverage="0" bottom="0" percent="0" rank="0" text="" dxfId="7">
      <formula>G65=""</formula>
    </cfRule>
  </conditionalFormatting>
  <conditionalFormatting sqref="K59 G62:G64">
    <cfRule type="expression" priority="6" aboveAverage="0" equalAverage="0" bottom="0" percent="0" rank="0" text="" dxfId="8">
      <formula>G59=""</formula>
    </cfRule>
  </conditionalFormatting>
  <conditionalFormatting sqref="F97:F98">
    <cfRule type="expression" priority="7" aboveAverage="0" equalAverage="0" bottom="0" percent="0" rank="0" text="" dxfId="9">
      <formula>F97=""</formula>
    </cfRule>
  </conditionalFormatting>
  <conditionalFormatting sqref="G93:G94">
    <cfRule type="expression" priority="8" aboveAverage="0" equalAverage="0" bottom="0" percent="0" rank="0" text="" dxfId="10">
      <formula>G93=""</formula>
    </cfRule>
  </conditionalFormatting>
  <conditionalFormatting sqref="K87 G90:G92">
    <cfRule type="expression" priority="9" aboveAverage="0" equalAverage="0" bottom="0" percent="0" rank="0" text="" dxfId="11">
      <formula>G87=""</formula>
    </cfRule>
  </conditionalFormatting>
  <conditionalFormatting sqref="G84:G85">
    <cfRule type="expression" priority="10" aboveAverage="0" equalAverage="0" bottom="0" percent="0" rank="0" text="" dxfId="12">
      <formula>G84=""</formula>
    </cfRule>
  </conditionalFormatting>
  <conditionalFormatting sqref="K78 G81:G83">
    <cfRule type="expression" priority="11" aboveAverage="0" equalAverage="0" bottom="0" percent="0" rank="0" text="" dxfId="13">
      <formula>G78=""</formula>
    </cfRule>
  </conditionalFormatting>
  <conditionalFormatting sqref="G76">
    <cfRule type="expression" priority="12" aboveAverage="0" equalAverage="0" bottom="0" percent="0" rank="0" text="" dxfId="14">
      <formula>G76=""</formula>
    </cfRule>
  </conditionalFormatting>
  <conditionalFormatting sqref="G72:G75">
    <cfRule type="expression" priority="13" aboveAverage="0" equalAverage="0" bottom="0" percent="0" rank="0" text="" dxfId="15">
      <formula>G72=""</formula>
    </cfRule>
  </conditionalFormatting>
  <conditionalFormatting sqref="G56:G57">
    <cfRule type="expression" priority="14" aboveAverage="0" equalAverage="0" bottom="0" percent="0" rank="0" text="" dxfId="16">
      <formula>G56=""</formula>
    </cfRule>
  </conditionalFormatting>
  <conditionalFormatting sqref="G54:G55">
    <cfRule type="expression" priority="15" aboveAverage="0" equalAverage="0" bottom="0" percent="0" rank="0" text="" dxfId="17">
      <formula>G54=""</formula>
    </cfRule>
  </conditionalFormatting>
  <conditionalFormatting sqref="K48 G51:G53">
    <cfRule type="expression" priority="16" aboveAverage="0" equalAverage="0" bottom="0" percent="0" rank="0" text="" dxfId="18">
      <formula>G48=""</formula>
    </cfRule>
  </conditionalFormatting>
  <conditionalFormatting sqref="G45:G46">
    <cfRule type="expression" priority="17" aboveAverage="0" equalAverage="0" bottom="0" percent="0" rank="0" text="" dxfId="19">
      <formula>G45=""</formula>
    </cfRule>
  </conditionalFormatting>
  <conditionalFormatting sqref="K39 G42:G44">
    <cfRule type="expression" priority="18" aboveAverage="0" equalAverage="0" bottom="0" percent="0" rank="0" text="" dxfId="20">
      <formula>G39=""</formula>
    </cfRule>
  </conditionalFormatting>
  <conditionalFormatting sqref="G37">
    <cfRule type="expression" priority="19" aboveAverage="0" equalAverage="0" bottom="0" percent="0" rank="0" text="" dxfId="21">
      <formula>G37=""</formula>
    </cfRule>
  </conditionalFormatting>
  <conditionalFormatting sqref="G33:G35">
    <cfRule type="expression" priority="20" aboveAverage="0" equalAverage="0" bottom="0" percent="0" rank="0" text="" dxfId="22">
      <formula>G33=""</formula>
    </cfRule>
  </conditionalFormatting>
  <conditionalFormatting sqref="K23 G26:G29">
    <cfRule type="expression" priority="21" aboveAverage="0" equalAverage="0" bottom="0" percent="0" rank="0" text="" dxfId="23">
      <formula>G23=""</formula>
    </cfRule>
  </conditionalFormatting>
  <conditionalFormatting sqref="G18:G21">
    <cfRule type="expression" priority="22" aboveAverage="0" equalAverage="0" bottom="0" percent="0" rank="0" text="" dxfId="24">
      <formula>G18=""</formula>
    </cfRule>
  </conditionalFormatting>
  <dataValidations count="5">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7:G28 G34:G35 G43:G44 G85" type="none">
      <formula1>0</formula1>
      <formula2>0</formula2>
    </dataValidation>
    <dataValidation allowBlank="true" errorStyle="stop" operator="between" showDropDown="false" showErrorMessage="true" showInputMessage="true" sqref="K23 K39 K48 K59 K69 K78 K87" type="list">
      <formula1>INDIRECT("tbl_YesNo")</formula1>
      <formula2>0</formula2>
    </dataValidation>
    <dataValidation allowBlank="true" error="Մուտքագրեք տարեթիվ XXXX ֆորմատով։" errorStyle="stop" errorTitle="Սխալ մուտքագրում" operator="equal" showDropDown="false" showErrorMessage="true" showInputMessage="true" sqref="G19:G20" type="none">
      <formula1>0</formula1>
      <formula2>0</formula2>
    </dataValidation>
    <dataValidation allowBlank="true" error="Մուտքագրեք ամսաթիվ XX/XXXX ֆորմատով։" errorStyle="stop" errorTitle="Սխալ մուտքագրում" operator="equal" showDropDown="false" showErrorMessage="true" showInputMessage="true" sqref="G52:G53 G63:G64 G73:G74 G91:G92" type="none">
      <formula1>0</formula1>
      <formula2>0</formula2>
    </dataValidation>
    <dataValidation allowBlank="true" error="Ընտրեք ցանկից։" errorStyle="stop" errorTitle="Սխալ մուտքագրում" operator="greaterThan" showDropDown="false" showErrorMessage="true" showInputMessage="true" sqref="G36" type="list">
      <formula1>INDIRECT("tbl_EducWorkList1")</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49"/>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K16" activeCellId="0" sqref="K16"/>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4" min="2" style="1" width="4.44"/>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3" customFormat="false" ht="17.25" hidden="false" customHeight="false" outlineLevel="0" collapsed="false">
      <c r="B13" s="1" t="s">
        <v>2</v>
      </c>
      <c r="C13" s="8" t="s">
        <v>3</v>
      </c>
      <c r="D13" s="8" t="s">
        <v>3</v>
      </c>
    </row>
    <row r="14" customFormat="false" ht="18" hidden="false" customHeight="true" outlineLevel="0" collapsed="false">
      <c r="E14" s="36" t="s">
        <v>104</v>
      </c>
      <c r="F14" s="36"/>
      <c r="G14" s="36"/>
      <c r="H14" s="36"/>
      <c r="I14" s="36"/>
      <c r="J14" s="36"/>
      <c r="K14" s="36"/>
    </row>
    <row r="15" customFormat="false" ht="9" hidden="false" customHeight="true" outlineLevel="0" collapsed="false">
      <c r="C15" s="8"/>
      <c r="D15" s="8"/>
    </row>
    <row r="16" customFormat="false" ht="37.5" hidden="false" customHeight="true" outlineLevel="0" collapsed="false">
      <c r="B16" s="1" t="n">
        <v>1</v>
      </c>
      <c r="C16" s="8" t="str">
        <f aca="false">E16</f>
        <v>1)</v>
      </c>
      <c r="D16" s="8" t="str">
        <f aca="false">IF(RelationQ1="",C16,"Ok")</f>
        <v>1)</v>
      </c>
      <c r="E16" s="11" t="s">
        <v>7</v>
      </c>
      <c r="F16" s="21" t="s">
        <v>105</v>
      </c>
      <c r="G16" s="21"/>
      <c r="H16" s="21"/>
      <c r="I16" s="21"/>
      <c r="J16" s="21"/>
      <c r="K16" s="38"/>
    </row>
    <row r="17" customFormat="false" ht="18" hidden="true" customHeight="false" outlineLevel="0" collapsed="false">
      <c r="C17" s="8"/>
      <c r="D17" s="8"/>
      <c r="E17" s="10" t="s">
        <v>106</v>
      </c>
      <c r="F17" s="12" t="s">
        <v>14</v>
      </c>
      <c r="G17" s="12"/>
      <c r="H17" s="12"/>
      <c r="I17" s="12"/>
      <c r="J17" s="12"/>
      <c r="K17" s="12"/>
    </row>
    <row r="18" customFormat="false" ht="18" hidden="true" customHeight="false" outlineLevel="0" collapsed="false">
      <c r="B18" s="8" t="n">
        <v>1</v>
      </c>
      <c r="C18" s="8" t="str">
        <f aca="false">E17</f>
        <v>1.1)</v>
      </c>
      <c r="D18" s="16"/>
      <c r="E18" s="42"/>
      <c r="F18" s="10" t="s">
        <v>15</v>
      </c>
      <c r="G18" s="10" t="n">
        <v>1</v>
      </c>
    </row>
    <row r="19" customFormat="false" ht="18" hidden="true" customHeight="false" outlineLevel="0" collapsed="false">
      <c r="B19" s="17"/>
      <c r="C19" s="16" t="n">
        <v>1</v>
      </c>
      <c r="D19" s="8" t="str">
        <f aca="true">IF(AND(RelationQ1=ForCodesYES,COUNTA(INDIRECT("$F"&amp;ROW()-C19&amp;":$K"&amp;ROW()-C19))&lt;&gt;COUNTA(INDIRECT("$F"&amp;ROW()&amp;":$K"&amp;ROW()))),OFFSET(D19,-C19,-1),"Ok")</f>
        <v>Ok</v>
      </c>
      <c r="E19" s="42"/>
      <c r="F19" s="18" t="s">
        <v>107</v>
      </c>
      <c r="G19" s="13"/>
    </row>
    <row r="20" customFormat="false" ht="18" hidden="true" customHeight="false" outlineLevel="0" collapsed="false">
      <c r="B20" s="17"/>
      <c r="C20" s="16" t="n">
        <v>2</v>
      </c>
      <c r="D20" s="8" t="str">
        <f aca="true">IF(AND(RelationQ1=ForCodesYES,COUNTA(INDIRECT("$F"&amp;ROW()-C20&amp;":$K"&amp;ROW()-C20))&lt;&gt;COUNTA(INDIRECT("$F"&amp;ROW()&amp;":$K"&amp;ROW()))),OFFSET(D20,-C20,-1),"Ok")</f>
        <v>Ok</v>
      </c>
      <c r="E20" s="42"/>
      <c r="F20" s="18" t="s">
        <v>108</v>
      </c>
      <c r="G20" s="13"/>
    </row>
    <row r="21" customFormat="false" ht="18" hidden="true" customHeight="false" outlineLevel="0" collapsed="false">
      <c r="B21" s="17"/>
      <c r="C21" s="16" t="n">
        <v>3</v>
      </c>
      <c r="D21" s="8" t="str">
        <f aca="true">IF(AND(RelationQ1=ForCodesYES,COUNTA(INDIRECT("$F"&amp;ROW()-C21&amp;":$K"&amp;ROW()-C21))&lt;&gt;COUNTA(INDIRECT("$F"&amp;ROW()&amp;":$K"&amp;ROW()))),OFFSET(D21,-C21,-1),"Ok")</f>
        <v>Ok</v>
      </c>
      <c r="E21" s="42"/>
      <c r="F21" s="18" t="s">
        <v>109</v>
      </c>
      <c r="G21" s="13"/>
    </row>
    <row r="22" customFormat="false" ht="18" hidden="true" customHeight="false" outlineLevel="0" collapsed="false">
      <c r="B22" s="17"/>
      <c r="C22" s="16" t="n">
        <v>4</v>
      </c>
      <c r="D22" s="8" t="str">
        <f aca="true">IF(AND(RelationQ1=ForCodesYES,COUNTA(INDIRECT("$F"&amp;ROW()-C22&amp;":$K"&amp;ROW()-C22))&lt;&gt;COUNTA(INDIRECT("$F"&amp;ROW()&amp;":$K"&amp;ROW()))),OFFSET(D22,-C22,-1),"Ok")</f>
        <v>Ok</v>
      </c>
      <c r="E22" s="42"/>
      <c r="F22" s="18" t="s">
        <v>94</v>
      </c>
      <c r="G22" s="13"/>
    </row>
    <row r="23" customFormat="false" ht="36" hidden="true" customHeight="false" outlineLevel="0" collapsed="false">
      <c r="C23" s="16" t="n">
        <v>5</v>
      </c>
      <c r="D23" s="8" t="str">
        <f aca="true">IF(AND(RelationQ1=ForCodesYES,COUNTA(INDIRECT("$F"&amp;ROW()-C23&amp;":$K"&amp;ROW()-C23))&lt;&gt;COUNTA(INDIRECT("$F"&amp;ROW()&amp;":$K"&amp;ROW()))),OFFSET(D23,-C23,-1),"Ok")</f>
        <v>Ok</v>
      </c>
      <c r="E23" s="42"/>
      <c r="F23" s="18" t="s">
        <v>110</v>
      </c>
      <c r="G23" s="13"/>
    </row>
    <row r="24" customFormat="false" ht="36" hidden="true" customHeight="false" outlineLevel="0" collapsed="false">
      <c r="C24" s="16" t="n">
        <v>6</v>
      </c>
      <c r="D24" s="8"/>
      <c r="E24" s="42"/>
      <c r="F24" s="18" t="s">
        <v>111</v>
      </c>
      <c r="G24" s="13"/>
    </row>
    <row r="25" customFormat="false" ht="9" hidden="false" customHeight="true" outlineLevel="0" collapsed="false">
      <c r="C25" s="8"/>
      <c r="D25" s="8"/>
    </row>
    <row r="26" customFormat="false" ht="48.75" hidden="false" customHeight="true" outlineLevel="0" collapsed="false">
      <c r="B26" s="1" t="n">
        <v>1</v>
      </c>
      <c r="C26" s="8" t="str">
        <f aca="false">E26</f>
        <v>2)</v>
      </c>
      <c r="D26" s="8" t="str">
        <f aca="false">IF(RelationQ3="",C26,"Ok")</f>
        <v>2)</v>
      </c>
      <c r="E26" s="11" t="s">
        <v>11</v>
      </c>
      <c r="F26" s="21" t="s">
        <v>112</v>
      </c>
      <c r="G26" s="21"/>
      <c r="H26" s="21"/>
      <c r="I26" s="21"/>
      <c r="J26" s="21"/>
      <c r="K26" s="38"/>
    </row>
    <row r="27" customFormat="false" ht="18" hidden="true" customHeight="false" outlineLevel="0" collapsed="false">
      <c r="C27" s="8"/>
      <c r="D27" s="8"/>
      <c r="E27" s="10" t="s">
        <v>13</v>
      </c>
      <c r="F27" s="12" t="s">
        <v>14</v>
      </c>
      <c r="G27" s="12"/>
      <c r="H27" s="12"/>
      <c r="I27" s="12"/>
      <c r="J27" s="12"/>
      <c r="K27" s="12"/>
    </row>
    <row r="28" customFormat="false" ht="18" hidden="true" customHeight="false" outlineLevel="0" collapsed="false">
      <c r="B28" s="8" t="n">
        <v>1</v>
      </c>
      <c r="C28" s="8" t="str">
        <f aca="false">E27</f>
        <v>2.1)</v>
      </c>
      <c r="D28" s="16"/>
      <c r="E28" s="42"/>
      <c r="F28" s="10" t="s">
        <v>15</v>
      </c>
      <c r="G28" s="10" t="n">
        <v>1</v>
      </c>
    </row>
    <row r="29" customFormat="false" ht="18" hidden="true" customHeight="false" outlineLevel="0" collapsed="false">
      <c r="B29" s="17"/>
      <c r="C29" s="16" t="n">
        <v>1</v>
      </c>
      <c r="D29" s="8" t="str">
        <f aca="true">IF(AND(RelationQ3=ForCodesYES,COUNTA(INDIRECT("$F"&amp;ROW()-C29&amp;":$K"&amp;ROW()-C29))&lt;&gt;COUNTA(INDIRECT("$F"&amp;ROW()&amp;":$K"&amp;ROW()))),OFFSET(D29,-C29,-1),"Ok")</f>
        <v>Ok</v>
      </c>
      <c r="E29" s="42"/>
      <c r="F29" s="18" t="s">
        <v>113</v>
      </c>
      <c r="G29" s="13"/>
    </row>
    <row r="30" customFormat="false" ht="54" hidden="true" customHeight="false" outlineLevel="0" collapsed="false">
      <c r="B30" s="17"/>
      <c r="C30" s="16" t="n">
        <v>2</v>
      </c>
      <c r="D30" s="8" t="str">
        <f aca="true">IF(AND(RelationQ3=ForCodesYES,COUNTA(INDIRECT("$F"&amp;ROW()-C30&amp;":$K"&amp;ROW()-C30))&lt;&gt;COUNTA(INDIRECT("$F"&amp;ROW()&amp;":$K"&amp;ROW()))),OFFSET(D30,-C30,-1),"Ok")</f>
        <v>Ok</v>
      </c>
      <c r="E30" s="42"/>
      <c r="F30" s="18" t="s">
        <v>114</v>
      </c>
      <c r="G30" s="13"/>
    </row>
    <row r="31" customFormat="false" ht="36" hidden="true" customHeight="false" outlineLevel="0" collapsed="false">
      <c r="B31" s="17"/>
      <c r="C31" s="16" t="n">
        <v>3</v>
      </c>
      <c r="D31" s="8" t="str">
        <f aca="true">IF(AND(RelationQ3=ForCodesYES,COUNTA(INDIRECT("$F"&amp;ROW()-C31&amp;":$K"&amp;ROW()-C31))&lt;&gt;COUNTA(INDIRECT("$F"&amp;ROW()&amp;":$K"&amp;ROW()))),OFFSET(D31,-C31,-1),"Ok")</f>
        <v>Ok</v>
      </c>
      <c r="E31" s="42"/>
      <c r="F31" s="18" t="s">
        <v>115</v>
      </c>
      <c r="G31" s="13"/>
    </row>
    <row r="32" customFormat="false" ht="18" hidden="true" customHeight="false" outlineLevel="0" collapsed="false">
      <c r="B32" s="17"/>
      <c r="C32" s="16" t="n">
        <v>4</v>
      </c>
      <c r="D32" s="8" t="str">
        <f aca="true">IF(AND(RelationQ3=ForCodesYES,COUNTA(INDIRECT("$F"&amp;ROW()-C32&amp;":$K"&amp;ROW()-C32))&lt;&gt;COUNTA(INDIRECT("$F"&amp;ROW()&amp;":$K"&amp;ROW()))),OFFSET(D32,-C32,-1),"Ok")</f>
        <v>Ok</v>
      </c>
      <c r="E32" s="42"/>
      <c r="F32" s="18" t="s">
        <v>116</v>
      </c>
      <c r="G32" s="13"/>
    </row>
    <row r="33" customFormat="false" ht="18" hidden="true" customHeight="false" outlineLevel="0" collapsed="false">
      <c r="B33" s="17"/>
      <c r="C33" s="16" t="n">
        <v>5</v>
      </c>
      <c r="D33" s="8"/>
      <c r="E33" s="42"/>
      <c r="F33" s="18" t="s">
        <v>117</v>
      </c>
      <c r="G33" s="13"/>
    </row>
    <row r="34" customFormat="false" ht="36" hidden="true" customHeight="false" outlineLevel="0" collapsed="false">
      <c r="C34" s="16" t="n">
        <v>6</v>
      </c>
      <c r="D34" s="8"/>
      <c r="E34" s="42"/>
      <c r="F34" s="18" t="s">
        <v>118</v>
      </c>
      <c r="G34" s="13"/>
    </row>
    <row r="35" customFormat="false" ht="9" hidden="false" customHeight="true" outlineLevel="0" collapsed="false">
      <c r="C35" s="8"/>
      <c r="D35" s="8"/>
    </row>
    <row r="36" customFormat="false" ht="18" hidden="false" customHeight="true" outlineLevel="0" collapsed="false">
      <c r="B36" s="1" t="n">
        <v>1</v>
      </c>
      <c r="C36" s="8" t="str">
        <f aca="false">E36</f>
        <v>3)</v>
      </c>
      <c r="D36" s="8" t="str">
        <f aca="false">IF(RelationQ4="",C36,"Ok")</f>
        <v>3)</v>
      </c>
      <c r="E36" s="11" t="s">
        <v>20</v>
      </c>
      <c r="F36" s="21" t="s">
        <v>119</v>
      </c>
      <c r="G36" s="21"/>
      <c r="H36" s="21"/>
      <c r="I36" s="21"/>
      <c r="J36" s="21"/>
      <c r="K36" s="38"/>
    </row>
    <row r="37" customFormat="false" ht="18" hidden="true" customHeight="false" outlineLevel="0" collapsed="false">
      <c r="C37" s="8"/>
      <c r="D37" s="8"/>
      <c r="E37" s="10" t="s">
        <v>120</v>
      </c>
      <c r="F37" s="12" t="s">
        <v>14</v>
      </c>
      <c r="G37" s="12"/>
      <c r="H37" s="12"/>
      <c r="I37" s="12"/>
      <c r="J37" s="12"/>
      <c r="K37" s="12"/>
    </row>
    <row r="38" customFormat="false" ht="18" hidden="true" customHeight="false" outlineLevel="0" collapsed="false">
      <c r="B38" s="8" t="n">
        <v>1</v>
      </c>
      <c r="C38" s="8" t="str">
        <f aca="false">E37</f>
        <v>3.1)</v>
      </c>
      <c r="D38" s="16"/>
      <c r="E38" s="42"/>
      <c r="F38" s="10" t="s">
        <v>15</v>
      </c>
      <c r="G38" s="10" t="n">
        <v>1</v>
      </c>
    </row>
    <row r="39" customFormat="false" ht="18" hidden="true" customHeight="false" outlineLevel="0" collapsed="false">
      <c r="B39" s="17"/>
      <c r="C39" s="16" t="n">
        <v>1</v>
      </c>
      <c r="D39" s="8" t="str">
        <f aca="true">IF(AND(RelationQ4=ForCodesYES,COUNTA(INDIRECT("$F"&amp;ROW()-C39&amp;":$K"&amp;ROW()-C39))&lt;&gt;COUNTA(INDIRECT("$F"&amp;ROW()&amp;":$K"&amp;ROW()))),OFFSET(D39,-C39,-1),"Ok")</f>
        <v>Ok</v>
      </c>
      <c r="E39" s="42"/>
      <c r="F39" s="18" t="s">
        <v>121</v>
      </c>
      <c r="G39" s="13"/>
    </row>
    <row r="40" customFormat="false" ht="18" hidden="true" customHeight="false" outlineLevel="0" collapsed="false">
      <c r="B40" s="17"/>
      <c r="C40" s="16" t="n">
        <v>2</v>
      </c>
      <c r="D40" s="8" t="str">
        <f aca="true">IF(AND(RelationQ4=ForCodesYES,COUNTA(INDIRECT("$F"&amp;ROW()-C40&amp;":$K"&amp;ROW()-C40))&lt;&gt;COUNTA(INDIRECT("$F"&amp;ROW()&amp;":$K"&amp;ROW()))),OFFSET(D40,-C40,-1),"Ok")</f>
        <v>Ok</v>
      </c>
      <c r="E40" s="42"/>
      <c r="F40" s="18" t="s">
        <v>122</v>
      </c>
      <c r="G40" s="43"/>
    </row>
    <row r="41" customFormat="false" ht="18" hidden="true" customHeight="false" outlineLevel="0" collapsed="false">
      <c r="B41" s="17"/>
      <c r="C41" s="16" t="n">
        <v>3</v>
      </c>
      <c r="D41" s="8" t="str">
        <f aca="true">IF(AND(RelationQ4=ForCodesYES,COUNTA(INDIRECT("$F"&amp;ROW()-C41&amp;":$K"&amp;ROW()-C41))&lt;&gt;COUNTA(INDIRECT("$F"&amp;ROW()&amp;":$K"&amp;ROW()))),OFFSET(D41,-C41,-1),"Ok")</f>
        <v>Ok</v>
      </c>
      <c r="E41" s="42"/>
      <c r="F41" s="18" t="s">
        <v>116</v>
      </c>
      <c r="G41" s="13"/>
    </row>
    <row r="42" customFormat="false" ht="18" hidden="true" customHeight="false" outlineLevel="0" collapsed="false">
      <c r="B42" s="17"/>
      <c r="C42" s="16" t="n">
        <v>4</v>
      </c>
      <c r="D42" s="8"/>
      <c r="E42" s="42"/>
      <c r="F42" s="18" t="s">
        <v>117</v>
      </c>
      <c r="G42" s="13"/>
    </row>
    <row r="43" customFormat="false" ht="36" hidden="true" customHeight="false" outlineLevel="0" collapsed="false">
      <c r="C43" s="16" t="n">
        <v>5</v>
      </c>
      <c r="D43" s="8"/>
      <c r="E43" s="42"/>
      <c r="F43" s="18" t="s">
        <v>123</v>
      </c>
      <c r="G43" s="13"/>
    </row>
    <row r="44" customFormat="false" ht="9" hidden="false" customHeight="true" outlineLevel="0" collapsed="false">
      <c r="C44" s="8"/>
      <c r="D44" s="8"/>
    </row>
    <row r="45" customFormat="false" ht="18" hidden="false" customHeight="true" outlineLevel="0" collapsed="false">
      <c r="B45" s="8"/>
      <c r="C45" s="8" t="str">
        <f aca="false">E45</f>
        <v>4)</v>
      </c>
      <c r="D45" s="8"/>
      <c r="E45" s="31" t="s">
        <v>24</v>
      </c>
      <c r="F45" s="21" t="s">
        <v>57</v>
      </c>
      <c r="G45" s="21"/>
      <c r="H45" s="21"/>
      <c r="I45" s="21"/>
      <c r="J45" s="21"/>
      <c r="K45" s="21"/>
    </row>
    <row r="46" customFormat="false" ht="18" hidden="false" customHeight="false" outlineLevel="0" collapsed="false">
      <c r="C46" s="8" t="n">
        <v>1</v>
      </c>
      <c r="D46" s="8" t="str">
        <f aca="false">IF(F46="",C45,"Ok")</f>
        <v>4)</v>
      </c>
      <c r="E46" s="32"/>
      <c r="F46" s="33"/>
      <c r="G46" s="33"/>
      <c r="H46" s="33"/>
      <c r="I46" s="33"/>
      <c r="J46" s="33"/>
      <c r="K46" s="33"/>
    </row>
    <row r="47" customFormat="false" ht="18" hidden="false" customHeight="false" outlineLevel="0" collapsed="false">
      <c r="C47" s="8"/>
      <c r="D47" s="8"/>
      <c r="E47" s="34"/>
      <c r="F47" s="33"/>
      <c r="G47" s="33"/>
      <c r="H47" s="33"/>
      <c r="I47" s="33"/>
      <c r="J47" s="33"/>
      <c r="K47" s="33"/>
    </row>
    <row r="48" customFormat="false" ht="18" hidden="false" customHeight="false" outlineLevel="0" collapsed="false">
      <c r="E48" s="35"/>
      <c r="F48" s="33"/>
      <c r="G48" s="33"/>
      <c r="H48" s="33"/>
      <c r="I48" s="33"/>
      <c r="J48" s="33"/>
      <c r="K48" s="33"/>
    </row>
    <row r="49" customFormat="false" ht="9" hidden="false" customHeight="true" outlineLevel="0" collapsed="false">
      <c r="C49" s="8"/>
      <c r="D49" s="8"/>
    </row>
  </sheetData>
  <sheetProtection algorithmName="SHA-512" hashValue="Z6K3GQoaI9Hyb0me0nnTLl/RKxqhXzJhG3rGYt6bCKqst/MKoCAEzwZNX7RVpKiNekpDNO0FL4qtURn3o38WWA==" saltValue="2K8uUzXaRO+O0yEgMDlI6w==" spinCount="100000" sheet="true" objects="true" scenarios="true" selectLockedCells="true"/>
  <mergeCells count="14">
    <mergeCell ref="J10:K10"/>
    <mergeCell ref="J12:K12"/>
    <mergeCell ref="E14:K14"/>
    <mergeCell ref="F16:J16"/>
    <mergeCell ref="F17:K17"/>
    <mergeCell ref="E18:E24"/>
    <mergeCell ref="F26:J26"/>
    <mergeCell ref="F27:K27"/>
    <mergeCell ref="E28:E34"/>
    <mergeCell ref="F36:J36"/>
    <mergeCell ref="F37:K37"/>
    <mergeCell ref="E38:E43"/>
    <mergeCell ref="F45:K45"/>
    <mergeCell ref="F46:K48"/>
  </mergeCells>
  <conditionalFormatting sqref="F46:F47">
    <cfRule type="expression" priority="2" aboveAverage="0" equalAverage="0" bottom="0" percent="0" rank="0" text="" dxfId="25">
      <formula>F46=""</formula>
    </cfRule>
  </conditionalFormatting>
  <conditionalFormatting sqref="G43">
    <cfRule type="expression" priority="3" aboveAverage="0" equalAverage="0" bottom="0" percent="0" rank="0" text="" dxfId="26">
      <formula>G43=""</formula>
    </cfRule>
  </conditionalFormatting>
  <conditionalFormatting sqref="G39:G42">
    <cfRule type="expression" priority="4" aboveAverage="0" equalAverage="0" bottom="0" percent="0" rank="0" text="" dxfId="27">
      <formula>G39=""</formula>
    </cfRule>
  </conditionalFormatting>
  <conditionalFormatting sqref="K36">
    <cfRule type="expression" priority="5" aboveAverage="0" equalAverage="0" bottom="0" percent="0" rank="0" text="" dxfId="28">
      <formula>K36=""</formula>
    </cfRule>
  </conditionalFormatting>
  <conditionalFormatting sqref="G34">
    <cfRule type="expression" priority="6" aboveAverage="0" equalAverage="0" bottom="0" percent="0" rank="0" text="" dxfId="29">
      <formula>G34=""</formula>
    </cfRule>
  </conditionalFormatting>
  <conditionalFormatting sqref="G29:G33">
    <cfRule type="expression" priority="7" aboveAverage="0" equalAverage="0" bottom="0" percent="0" rank="0" text="" dxfId="30">
      <formula>G29=""</formula>
    </cfRule>
  </conditionalFormatting>
  <conditionalFormatting sqref="K26">
    <cfRule type="expression" priority="8" aboveAverage="0" equalAverage="0" bottom="0" percent="0" rank="0" text="" dxfId="31">
      <formula>K26=""</formula>
    </cfRule>
  </conditionalFormatting>
  <conditionalFormatting sqref="G23:G24">
    <cfRule type="expression" priority="9" aboveAverage="0" equalAverage="0" bottom="0" percent="0" rank="0" text="" dxfId="32">
      <formula>G23=""</formula>
    </cfRule>
  </conditionalFormatting>
  <conditionalFormatting sqref="G19:G22">
    <cfRule type="expression" priority="10" aboveAverage="0" equalAverage="0" bottom="0" percent="0" rank="0" text="" dxfId="33">
      <formula>G19=""</formula>
    </cfRule>
  </conditionalFormatting>
  <conditionalFormatting sqref="K16">
    <cfRule type="expression" priority="11" aboveAverage="0" equalAverage="0" bottom="0" percent="0" rank="0" text="" dxfId="34">
      <formula>K16=""</formula>
    </cfRule>
  </conditionalFormatting>
  <dataValidations count="4">
    <dataValidation allowBlank="true" errorStyle="stop" operator="between" showDropDown="false" showErrorMessage="true" showInputMessage="true" sqref="K16 K26 K36" type="list">
      <formula1>INDIRECT("tbl_YesNo")</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3:G24" type="none">
      <formula1>0</formula1>
      <formula2>0</formula2>
    </dataValidation>
    <dataValidation allowBlank="true" errorStyle="stop" operator="between" showDropDown="false" showErrorMessage="true" showInputMessage="true" sqref="G19" type="list">
      <formula1>INDIRECT("tbl_RelationList1")</formula1>
      <formula2>0</formula2>
    </dataValidation>
    <dataValidation allowBlank="true" error="Ընտրեք ցանկից։" errorStyle="stop" errorTitle="Սխալ մուտքագրում" operator="greaterThan" showDropDown="false" showErrorMessage="true" showInputMessage="true" sqref="G30" type="none">
      <formula1>0</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100"/>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K16" activeCellId="0" sqref="K16"/>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4" min="2" style="1" width="4.44"/>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3" customFormat="false" ht="17.25" hidden="false" customHeight="false" outlineLevel="0" collapsed="false">
      <c r="B13" s="1" t="s">
        <v>2</v>
      </c>
      <c r="C13" s="8" t="s">
        <v>3</v>
      </c>
      <c r="D13" s="8" t="s">
        <v>3</v>
      </c>
    </row>
    <row r="14" customFormat="false" ht="54" hidden="false" customHeight="true" outlineLevel="0" collapsed="false">
      <c r="E14" s="36" t="s">
        <v>124</v>
      </c>
      <c r="F14" s="36"/>
      <c r="G14" s="36"/>
      <c r="H14" s="36"/>
      <c r="I14" s="36"/>
      <c r="J14" s="36"/>
      <c r="K14" s="36"/>
    </row>
    <row r="15" customFormat="false" ht="9" hidden="false" customHeight="true" outlineLevel="0" collapsed="false">
      <c r="C15" s="8"/>
      <c r="D15" s="8"/>
    </row>
    <row r="16" customFormat="false" ht="18" hidden="false" customHeight="true" outlineLevel="0" collapsed="false">
      <c r="B16" s="8" t="n">
        <v>1</v>
      </c>
      <c r="C16" s="8" t="str">
        <f aca="false">E16</f>
        <v>1)</v>
      </c>
      <c r="D16" s="8" t="str">
        <f aca="false">IF(ChargesQ1="",C16,"Ok")</f>
        <v>1)</v>
      </c>
      <c r="E16" s="10" t="s">
        <v>7</v>
      </c>
      <c r="F16" s="37" t="s">
        <v>125</v>
      </c>
      <c r="G16" s="37"/>
      <c r="H16" s="37"/>
      <c r="I16" s="37"/>
      <c r="J16" s="37"/>
      <c r="K16" s="38"/>
    </row>
    <row r="17" customFormat="false" ht="18" hidden="true" customHeight="false" outlineLevel="0" collapsed="false">
      <c r="B17" s="8"/>
      <c r="C17" s="8"/>
      <c r="D17" s="8"/>
      <c r="E17" s="10" t="s">
        <v>106</v>
      </c>
      <c r="F17" s="12" t="s">
        <v>14</v>
      </c>
      <c r="G17" s="12"/>
      <c r="H17" s="12"/>
      <c r="I17" s="12"/>
      <c r="J17" s="12"/>
      <c r="K17" s="12"/>
    </row>
    <row r="18" customFormat="false" ht="18" hidden="true" customHeight="false" outlineLevel="0" collapsed="false">
      <c r="B18" s="8" t="n">
        <v>1</v>
      </c>
      <c r="C18" s="8" t="str">
        <f aca="false">E17</f>
        <v>1.1)</v>
      </c>
      <c r="D18" s="16"/>
      <c r="E18" s="10"/>
      <c r="F18" s="10" t="s">
        <v>15</v>
      </c>
      <c r="G18" s="10" t="n">
        <v>1</v>
      </c>
    </row>
    <row r="19" customFormat="false" ht="18" hidden="true" customHeight="false" outlineLevel="0" collapsed="false">
      <c r="B19" s="17"/>
      <c r="C19" s="16" t="n">
        <v>1</v>
      </c>
      <c r="D19" s="8" t="str">
        <f aca="true">IF(AND(ChargesQ1=ForCodesYES,COUNTA(INDIRECT("$F"&amp;ROW()-C19&amp;":$K"&amp;ROW()-C19))&lt;&gt;COUNTA(INDIRECT("$F"&amp;ROW()&amp;":$K"&amp;ROW()))),OFFSET(D19,-C19,-1),"Ok")</f>
        <v>Ok</v>
      </c>
      <c r="E19" s="10"/>
      <c r="F19" s="18" t="s">
        <v>100</v>
      </c>
      <c r="G19" s="30"/>
    </row>
    <row r="20" customFormat="false" ht="36" hidden="true" customHeight="false" outlineLevel="0" collapsed="false">
      <c r="B20" s="17"/>
      <c r="C20" s="16" t="n">
        <v>2</v>
      </c>
      <c r="D20" s="8" t="str">
        <f aca="true">IF(AND(ChargesQ1=ForCodesYES,COUNTA(INDIRECT("$F"&amp;ROW()-C20&amp;":$K"&amp;ROW()-C20))&lt;&gt;COUNTA(INDIRECT("$F"&amp;ROW()&amp;":$K"&amp;ROW()))),OFFSET(D20,-C20,-1),"Ok")</f>
        <v>Ok</v>
      </c>
      <c r="E20" s="10"/>
      <c r="F20" s="18" t="s">
        <v>126</v>
      </c>
      <c r="G20" s="13"/>
    </row>
    <row r="21" customFormat="false" ht="36" hidden="true" customHeight="false" outlineLevel="0" collapsed="false">
      <c r="B21" s="17"/>
      <c r="C21" s="16" t="n">
        <v>3</v>
      </c>
      <c r="D21" s="8" t="str">
        <f aca="true">IF(AND(ChargesQ1=ForCodesYES,COUNTA(INDIRECT("$F"&amp;ROW()-C21&amp;":$K"&amp;ROW()-C21))&lt;&gt;COUNTA(INDIRECT("$F"&amp;ROW()&amp;":$K"&amp;ROW()))),OFFSET(D21,-C21,-1),"Ok")</f>
        <v>Ok</v>
      </c>
      <c r="E21" s="10"/>
      <c r="F21" s="18" t="s">
        <v>127</v>
      </c>
      <c r="G21" s="13"/>
    </row>
    <row r="22" customFormat="false" ht="36" hidden="true" customHeight="false" outlineLevel="0" collapsed="false">
      <c r="B22" s="17"/>
      <c r="C22" s="16" t="n">
        <v>4</v>
      </c>
      <c r="D22" s="8" t="str">
        <f aca="true">IF(AND(ChargesQ1=ForCodesYES,COUNTA(INDIRECT("$F"&amp;ROW()-C22&amp;":$K"&amp;ROW()-C22))&lt;&gt;COUNTA(INDIRECT("$F"&amp;ROW()&amp;":$K"&amp;ROW()))),OFFSET(D22,-C22,-1),"Ok")</f>
        <v>Ok</v>
      </c>
      <c r="E22" s="10"/>
      <c r="F22" s="18" t="s">
        <v>128</v>
      </c>
      <c r="G22" s="13"/>
    </row>
    <row r="23" customFormat="false" ht="9" hidden="true" customHeight="true" outlineLevel="0" collapsed="false">
      <c r="C23" s="8"/>
      <c r="D23" s="8"/>
    </row>
    <row r="24" customFormat="false" ht="18" hidden="true" customHeight="false" outlineLevel="0" collapsed="false">
      <c r="B24" s="8"/>
      <c r="C24" s="8"/>
      <c r="D24" s="8"/>
      <c r="E24" s="10" t="s">
        <v>129</v>
      </c>
      <c r="F24" s="12" t="s">
        <v>130</v>
      </c>
      <c r="G24" s="12"/>
      <c r="H24" s="12"/>
      <c r="I24" s="12"/>
      <c r="J24" s="12"/>
      <c r="K24" s="12"/>
    </row>
    <row r="25" customFormat="false" ht="18" hidden="true" customHeight="false" outlineLevel="0" collapsed="false">
      <c r="B25" s="1" t="n">
        <v>1</v>
      </c>
      <c r="C25" s="8" t="str">
        <f aca="false">E24</f>
        <v>1.2)</v>
      </c>
      <c r="D25" s="16"/>
      <c r="E25" s="10"/>
      <c r="F25" s="10" t="s">
        <v>15</v>
      </c>
    </row>
    <row r="26" customFormat="false" ht="36" hidden="true" customHeight="false" outlineLevel="0" collapsed="false">
      <c r="C26" s="16" t="n">
        <v>1</v>
      </c>
      <c r="D26" s="8" t="str">
        <f aca="true">IF(AND(ChargesQ1=ForCodesYES,COUNTA(INDIRECT("$F"&amp;ROW()-C26&amp;":$K"&amp;ROW()-C26))&lt;&gt;COUNTA(INDIRECT("$F"&amp;ROW()&amp;":$K"&amp;ROW()))),OFFSET(D26,-C26,-1),"Ok")</f>
        <v>Ok</v>
      </c>
      <c r="E26" s="10"/>
      <c r="F26" s="18" t="s">
        <v>131</v>
      </c>
    </row>
    <row r="27" customFormat="false" ht="90" hidden="true" customHeight="false" outlineLevel="0" collapsed="false">
      <c r="C27" s="16" t="n">
        <v>2</v>
      </c>
      <c r="D27" s="8"/>
      <c r="E27" s="10"/>
      <c r="F27" s="18" t="s">
        <v>132</v>
      </c>
    </row>
    <row r="28" customFormat="false" ht="72" hidden="true" customHeight="false" outlineLevel="0" collapsed="false">
      <c r="C28" s="16" t="n">
        <v>3</v>
      </c>
      <c r="D28" s="8"/>
      <c r="E28" s="10"/>
      <c r="F28" s="18" t="s">
        <v>133</v>
      </c>
    </row>
    <row r="29" customFormat="false" ht="9" hidden="false" customHeight="true" outlineLevel="0" collapsed="false">
      <c r="C29" s="8"/>
      <c r="D29" s="8"/>
    </row>
    <row r="30" customFormat="false" ht="49.5" hidden="false" customHeight="true" outlineLevel="0" collapsed="false">
      <c r="B30" s="8" t="n">
        <v>1</v>
      </c>
      <c r="C30" s="8" t="str">
        <f aca="false">E30</f>
        <v>2)</v>
      </c>
      <c r="D30" s="8" t="str">
        <f aca="false">IF(ChargesQ2="",C30,"Ok")</f>
        <v>2)</v>
      </c>
      <c r="E30" s="11" t="s">
        <v>11</v>
      </c>
      <c r="F30" s="21" t="s">
        <v>134</v>
      </c>
      <c r="G30" s="21"/>
      <c r="H30" s="21"/>
      <c r="I30" s="21"/>
      <c r="J30" s="21"/>
      <c r="K30" s="38"/>
    </row>
    <row r="31" customFormat="false" ht="42" hidden="true" customHeight="true" outlineLevel="0" collapsed="false">
      <c r="B31" s="8"/>
      <c r="C31" s="8"/>
      <c r="D31" s="8"/>
      <c r="E31" s="11" t="s">
        <v>13</v>
      </c>
      <c r="F31" s="21" t="s">
        <v>135</v>
      </c>
      <c r="G31" s="21"/>
      <c r="H31" s="21"/>
      <c r="I31" s="21"/>
      <c r="J31" s="21"/>
      <c r="K31" s="21"/>
    </row>
    <row r="32" customFormat="false" ht="18" hidden="true" customHeight="false" outlineLevel="0" collapsed="false">
      <c r="B32" s="8" t="n">
        <v>1</v>
      </c>
      <c r="C32" s="8" t="str">
        <f aca="false">E31</f>
        <v>2.1)</v>
      </c>
      <c r="D32" s="16"/>
      <c r="E32" s="10"/>
      <c r="F32" s="10" t="s">
        <v>15</v>
      </c>
      <c r="G32" s="10" t="n">
        <v>1</v>
      </c>
    </row>
    <row r="33" customFormat="false" ht="36" hidden="true" customHeight="false" outlineLevel="0" collapsed="false">
      <c r="B33" s="17"/>
      <c r="C33" s="16" t="n">
        <v>1</v>
      </c>
      <c r="D33" s="8" t="str">
        <f aca="true">IF(AND(ChargesQ2=ForCodesYES,COUNTA(INDIRECT("$F"&amp;ROW()-C33&amp;":$K"&amp;ROW()-C33))&lt;&gt;COUNTA(INDIRECT("$F"&amp;ROW()&amp;":$K"&amp;ROW()))),OFFSET(D33,-C33,-1),"Ok")</f>
        <v>Ok</v>
      </c>
      <c r="E33" s="10"/>
      <c r="F33" s="18" t="s">
        <v>136</v>
      </c>
      <c r="G33" s="13"/>
    </row>
    <row r="34" customFormat="false" ht="36" hidden="true" customHeight="false" outlineLevel="0" collapsed="false">
      <c r="B34" s="17"/>
      <c r="C34" s="16" t="n">
        <v>2</v>
      </c>
      <c r="D34" s="8" t="str">
        <f aca="true">IF(AND(ChargesQ2=ForCodesYES,COUNTA(INDIRECT("$F"&amp;ROW()-C34&amp;":$K"&amp;ROW()-C34))&lt;&gt;COUNTA(INDIRECT("$F"&amp;ROW()&amp;":$K"&amp;ROW()))),OFFSET(D34,-C34,-1),"Ok")</f>
        <v>Ok</v>
      </c>
      <c r="E34" s="10"/>
      <c r="F34" s="18" t="s">
        <v>137</v>
      </c>
      <c r="G34" s="13"/>
    </row>
    <row r="35" customFormat="false" ht="18" hidden="true" customHeight="false" outlineLevel="0" collapsed="false">
      <c r="B35" s="17"/>
      <c r="C35" s="16" t="n">
        <v>3</v>
      </c>
      <c r="D35" s="8" t="str">
        <f aca="true">IF(AND(ChargesQ2=ForCodesYES,COUNTA(INDIRECT("$F"&amp;ROW()-C35&amp;":$K"&amp;ROW()-C35))&lt;&gt;COUNTA(INDIRECT("$F"&amp;ROW()&amp;":$K"&amp;ROW()))),OFFSET(D35,-C35,-1),"Ok")</f>
        <v>Ok</v>
      </c>
      <c r="E35" s="10"/>
      <c r="F35" s="18" t="s">
        <v>100</v>
      </c>
      <c r="G35" s="13"/>
    </row>
    <row r="36" customFormat="false" ht="36" hidden="true" customHeight="false" outlineLevel="0" collapsed="false">
      <c r="B36" s="17"/>
      <c r="C36" s="16" t="n">
        <v>4</v>
      </c>
      <c r="D36" s="8" t="str">
        <f aca="true">IF(AND(ChargesQ2=ForCodesYES,COUNTA(INDIRECT("$F"&amp;ROW()-C36&amp;":$K"&amp;ROW()-C36))&lt;&gt;COUNTA(INDIRECT("$F"&amp;ROW()&amp;":$K"&amp;ROW()))),OFFSET(D36,-C36,-1),"Ok")</f>
        <v>Ok</v>
      </c>
      <c r="E36" s="10"/>
      <c r="F36" s="18" t="s">
        <v>138</v>
      </c>
      <c r="G36" s="13"/>
    </row>
    <row r="37" customFormat="false" ht="9" hidden="true" customHeight="true" outlineLevel="0" collapsed="false">
      <c r="C37" s="8"/>
      <c r="D37" s="8"/>
    </row>
    <row r="38" customFormat="false" ht="18" hidden="true" customHeight="false" outlineLevel="0" collapsed="false">
      <c r="B38" s="8"/>
      <c r="C38" s="8"/>
      <c r="D38" s="8"/>
      <c r="E38" s="10" t="s">
        <v>139</v>
      </c>
      <c r="F38" s="12" t="s">
        <v>140</v>
      </c>
      <c r="G38" s="12"/>
      <c r="H38" s="12"/>
      <c r="I38" s="12"/>
      <c r="J38" s="12"/>
      <c r="K38" s="12"/>
    </row>
    <row r="39" customFormat="false" ht="18" hidden="true" customHeight="false" outlineLevel="0" collapsed="false">
      <c r="B39" s="1" t="n">
        <v>1</v>
      </c>
      <c r="C39" s="8" t="str">
        <f aca="false">E38</f>
        <v>2.2)</v>
      </c>
      <c r="D39" s="16"/>
      <c r="E39" s="10"/>
      <c r="F39" s="10" t="s">
        <v>15</v>
      </c>
    </row>
    <row r="40" customFormat="false" ht="36" hidden="true" customHeight="false" outlineLevel="0" collapsed="false">
      <c r="C40" s="16" t="n">
        <v>1</v>
      </c>
      <c r="D40" s="8" t="str">
        <f aca="true">IF(AND(ChargesQ2=ForCodesYES,COUNTA(INDIRECT("$F"&amp;ROW()-C40&amp;":$K"&amp;ROW()-C40))&lt;&gt;COUNTA(INDIRECT("$F"&amp;ROW()&amp;":$K"&amp;ROW()))),OFFSET(D40,-C40,-1),"Ok")</f>
        <v>Ok</v>
      </c>
      <c r="E40" s="10"/>
      <c r="F40" s="18" t="s">
        <v>131</v>
      </c>
    </row>
    <row r="41" customFormat="false" ht="72" hidden="true" customHeight="false" outlineLevel="0" collapsed="false">
      <c r="C41" s="16" t="n">
        <v>2</v>
      </c>
      <c r="D41" s="8"/>
      <c r="E41" s="10"/>
      <c r="F41" s="18" t="s">
        <v>141</v>
      </c>
    </row>
    <row r="42" customFormat="false" ht="36" hidden="true" customHeight="false" outlineLevel="0" collapsed="false">
      <c r="C42" s="16" t="n">
        <v>3</v>
      </c>
      <c r="D42" s="8"/>
      <c r="E42" s="10"/>
      <c r="F42" s="18" t="s">
        <v>142</v>
      </c>
    </row>
    <row r="43" customFormat="false" ht="72" hidden="true" customHeight="false" outlineLevel="0" collapsed="false">
      <c r="C43" s="16" t="n">
        <v>4</v>
      </c>
      <c r="D43" s="8"/>
      <c r="E43" s="10"/>
      <c r="F43" s="18" t="s">
        <v>143</v>
      </c>
    </row>
    <row r="44" customFormat="false" ht="9" hidden="false" customHeight="true" outlineLevel="0" collapsed="false">
      <c r="C44" s="8"/>
      <c r="D44" s="8"/>
    </row>
    <row r="45" customFormat="false" ht="18" hidden="false" customHeight="true" outlineLevel="0" collapsed="false">
      <c r="B45" s="8" t="n">
        <v>1</v>
      </c>
      <c r="C45" s="8" t="str">
        <f aca="false">E45</f>
        <v>3)</v>
      </c>
      <c r="D45" s="8" t="str">
        <f aca="false">IF(ChargesQ3="",C45,"Ok")</f>
        <v>3)</v>
      </c>
      <c r="E45" s="10" t="s">
        <v>20</v>
      </c>
      <c r="F45" s="37" t="s">
        <v>144</v>
      </c>
      <c r="G45" s="37"/>
      <c r="H45" s="37"/>
      <c r="I45" s="37"/>
      <c r="J45" s="37"/>
      <c r="K45" s="38"/>
    </row>
    <row r="46" customFormat="false" ht="18" hidden="true" customHeight="true" outlineLevel="0" collapsed="false">
      <c r="B46" s="8"/>
      <c r="C46" s="8"/>
      <c r="D46" s="8"/>
      <c r="E46" s="11" t="s">
        <v>120</v>
      </c>
      <c r="F46" s="21" t="s">
        <v>145</v>
      </c>
      <c r="G46" s="21"/>
      <c r="H46" s="21"/>
      <c r="I46" s="21"/>
      <c r="J46" s="21"/>
      <c r="K46" s="21"/>
    </row>
    <row r="47" customFormat="false" ht="18" hidden="true" customHeight="false" outlineLevel="0" collapsed="false">
      <c r="B47" s="8" t="n">
        <v>1</v>
      </c>
      <c r="C47" s="8" t="str">
        <f aca="false">E46</f>
        <v>3.1)</v>
      </c>
      <c r="D47" s="16"/>
      <c r="E47" s="10"/>
      <c r="F47" s="10" t="s">
        <v>15</v>
      </c>
      <c r="G47" s="10" t="n">
        <v>1</v>
      </c>
    </row>
    <row r="48" customFormat="false" ht="36" hidden="true" customHeight="false" outlineLevel="0" collapsed="false">
      <c r="B48" s="17"/>
      <c r="C48" s="16" t="n">
        <v>1</v>
      </c>
      <c r="D48" s="8" t="str">
        <f aca="true">IF(AND(ChargesQ3=ForCodesYES,COUNTA(INDIRECT("$F"&amp;ROW()-C48&amp;":$K"&amp;ROW()-C48))&lt;&gt;COUNTA(INDIRECT("$F"&amp;ROW()&amp;":$K"&amp;ROW()))),OFFSET(D48,-C48,-1),"Ok")</f>
        <v>Ok</v>
      </c>
      <c r="E48" s="10"/>
      <c r="F48" s="18" t="s">
        <v>146</v>
      </c>
      <c r="G48" s="13"/>
    </row>
    <row r="49" customFormat="false" ht="36" hidden="true" customHeight="false" outlineLevel="0" collapsed="false">
      <c r="B49" s="17"/>
      <c r="C49" s="16" t="n">
        <v>2</v>
      </c>
      <c r="D49" s="8" t="str">
        <f aca="true">IF(AND(ChargesQ3=ForCodesYES,COUNTA(INDIRECT("$F"&amp;ROW()-C49&amp;":$K"&amp;ROW()-C49))&lt;&gt;COUNTA(INDIRECT("$F"&amp;ROW()&amp;":$K"&amp;ROW()))),OFFSET(D49,-C49,-1),"Ok")</f>
        <v>Ok</v>
      </c>
      <c r="E49" s="10"/>
      <c r="F49" s="18" t="s">
        <v>147</v>
      </c>
      <c r="G49" s="13"/>
    </row>
    <row r="50" customFormat="false" ht="36" hidden="true" customHeight="false" outlineLevel="0" collapsed="false">
      <c r="B50" s="17"/>
      <c r="C50" s="16" t="n">
        <v>3</v>
      </c>
      <c r="D50" s="8" t="str">
        <f aca="true">IF(AND(ChargesQ3=ForCodesYES,COUNTA(INDIRECT("$F"&amp;ROW()-C50&amp;":$K"&amp;ROW()-C50))&lt;&gt;COUNTA(INDIRECT("$F"&amp;ROW()&amp;":$K"&amp;ROW()))),OFFSET(D50,-C50,-1),"Ok")</f>
        <v>Ok</v>
      </c>
      <c r="E50" s="10"/>
      <c r="F50" s="18" t="s">
        <v>148</v>
      </c>
      <c r="G50" s="13"/>
    </row>
    <row r="51" customFormat="false" ht="9" hidden="false" customHeight="true" outlineLevel="0" collapsed="false">
      <c r="C51" s="8"/>
      <c r="D51" s="8"/>
    </row>
    <row r="52" customFormat="false" ht="18" hidden="false" customHeight="true" outlineLevel="0" collapsed="false">
      <c r="B52" s="8" t="n">
        <v>1</v>
      </c>
      <c r="C52" s="8" t="str">
        <f aca="false">E52</f>
        <v>3.2)</v>
      </c>
      <c r="D52" s="8" t="str">
        <f aca="false">IF(ChargesQ3_2="",C52,"Ok")</f>
        <v>3.2)</v>
      </c>
      <c r="E52" s="10" t="s">
        <v>149</v>
      </c>
      <c r="F52" s="37" t="s">
        <v>150</v>
      </c>
      <c r="G52" s="37"/>
      <c r="H52" s="37"/>
      <c r="I52" s="37"/>
      <c r="J52" s="37"/>
      <c r="K52" s="38"/>
    </row>
    <row r="53" customFormat="false" ht="18" hidden="true" customHeight="true" outlineLevel="0" collapsed="false">
      <c r="B53" s="8"/>
      <c r="C53" s="8"/>
      <c r="D53" s="8"/>
      <c r="E53" s="11" t="s">
        <v>151</v>
      </c>
      <c r="F53" s="21" t="s">
        <v>145</v>
      </c>
      <c r="G53" s="21"/>
      <c r="H53" s="21"/>
      <c r="I53" s="21"/>
      <c r="J53" s="21"/>
      <c r="K53" s="21"/>
    </row>
    <row r="54" customFormat="false" ht="18" hidden="true" customHeight="false" outlineLevel="0" collapsed="false">
      <c r="B54" s="8" t="n">
        <v>1</v>
      </c>
      <c r="C54" s="8" t="str">
        <f aca="false">E53</f>
        <v>3.3)</v>
      </c>
      <c r="D54" s="16"/>
      <c r="E54" s="10"/>
      <c r="F54" s="10" t="s">
        <v>15</v>
      </c>
      <c r="G54" s="10" t="n">
        <v>1</v>
      </c>
    </row>
    <row r="55" customFormat="false" ht="54" hidden="true" customHeight="false" outlineLevel="0" collapsed="false">
      <c r="B55" s="17"/>
      <c r="C55" s="16" t="n">
        <v>1</v>
      </c>
      <c r="D55" s="8" t="str">
        <f aca="true">IF(AND(ChargesQ3_2=ForCodesYES,COUNTA(INDIRECT("$F"&amp;ROW()-C55&amp;":$K"&amp;ROW()-C55))&lt;&gt;COUNTA(INDIRECT("$F"&amp;ROW()&amp;":$K"&amp;ROW()))),OFFSET(D55,-C55,-1),"Ok")</f>
        <v>Ok</v>
      </c>
      <c r="E55" s="10"/>
      <c r="F55" s="18" t="s">
        <v>152</v>
      </c>
      <c r="G55" s="13"/>
    </row>
    <row r="56" customFormat="false" ht="36" hidden="true" customHeight="false" outlineLevel="0" collapsed="false">
      <c r="B56" s="17"/>
      <c r="C56" s="16" t="n">
        <v>2</v>
      </c>
      <c r="D56" s="8" t="str">
        <f aca="true">IF(AND(ChargesQ3_2=ForCodesYES,COUNTA(INDIRECT("$F"&amp;ROW()-C56&amp;":$K"&amp;ROW()-C56))&lt;&gt;COUNTA(INDIRECT("$F"&amp;ROW()&amp;":$K"&amp;ROW()))),OFFSET(D56,-C56,-1),"Ok")</f>
        <v>Ok</v>
      </c>
      <c r="E56" s="10"/>
      <c r="F56" s="18" t="s">
        <v>153</v>
      </c>
      <c r="G56" s="13"/>
    </row>
    <row r="57" customFormat="false" ht="36" hidden="true" customHeight="false" outlineLevel="0" collapsed="false">
      <c r="B57" s="17"/>
      <c r="C57" s="16" t="n">
        <v>3</v>
      </c>
      <c r="D57" s="8"/>
      <c r="E57" s="10"/>
      <c r="F57" s="18" t="s">
        <v>154</v>
      </c>
      <c r="G57" s="13"/>
    </row>
    <row r="58" customFormat="false" ht="36" hidden="true" customHeight="false" outlineLevel="0" collapsed="false">
      <c r="C58" s="16" t="n">
        <v>4</v>
      </c>
      <c r="D58" s="8" t="str">
        <f aca="true">IF(AND(ChargesQ3_2=ForCodesYES,COUNTA(INDIRECT("$F"&amp;ROW()-C58&amp;":$K"&amp;ROW()-C58))&lt;&gt;COUNTA(INDIRECT("$F"&amp;ROW()&amp;":$K"&amp;ROW()))),OFFSET(D58,-C58,-1),"Ok")</f>
        <v>Ok</v>
      </c>
      <c r="E58" s="10"/>
      <c r="F58" s="18" t="s">
        <v>155</v>
      </c>
      <c r="G58" s="13"/>
    </row>
    <row r="59" customFormat="false" ht="36" hidden="true" customHeight="false" outlineLevel="0" collapsed="false">
      <c r="C59" s="16" t="n">
        <v>5</v>
      </c>
      <c r="D59" s="8" t="str">
        <f aca="true">IF(AND(ChargesQ3_2=ForCodesYES,COUNTA(INDIRECT("$F"&amp;ROW()-C59&amp;":$K"&amp;ROW()-C59))&lt;&gt;COUNTA(INDIRECT("$F"&amp;ROW()&amp;":$K"&amp;ROW()))),OFFSET(D59,-C59,-1),"Ok")</f>
        <v>Ok</v>
      </c>
      <c r="E59" s="10"/>
      <c r="F59" s="18" t="s">
        <v>156</v>
      </c>
      <c r="G59" s="13"/>
    </row>
    <row r="60" customFormat="false" ht="9" hidden="false" customHeight="true" outlineLevel="0" collapsed="false">
      <c r="C60" s="8"/>
      <c r="D60" s="8"/>
    </row>
    <row r="61" customFormat="false" ht="18" hidden="false" customHeight="true" outlineLevel="0" collapsed="false">
      <c r="B61" s="8" t="n">
        <v>1</v>
      </c>
      <c r="C61" s="8" t="str">
        <f aca="false">E61</f>
        <v>4)</v>
      </c>
      <c r="D61" s="8" t="str">
        <f aca="false">IF(ChargesQ4="",C61,"Ok")</f>
        <v>4)</v>
      </c>
      <c r="E61" s="10" t="s">
        <v>24</v>
      </c>
      <c r="F61" s="37" t="s">
        <v>157</v>
      </c>
      <c r="G61" s="37"/>
      <c r="H61" s="37"/>
      <c r="I61" s="37"/>
      <c r="J61" s="37"/>
      <c r="K61" s="38"/>
    </row>
    <row r="62" customFormat="false" ht="18" hidden="true" customHeight="true" outlineLevel="0" collapsed="false">
      <c r="B62" s="8"/>
      <c r="C62" s="8"/>
      <c r="D62" s="8"/>
      <c r="E62" s="11" t="s">
        <v>73</v>
      </c>
      <c r="F62" s="21" t="s">
        <v>145</v>
      </c>
      <c r="G62" s="21"/>
      <c r="H62" s="21"/>
      <c r="I62" s="21"/>
      <c r="J62" s="21"/>
      <c r="K62" s="21"/>
    </row>
    <row r="63" customFormat="false" ht="18" hidden="true" customHeight="false" outlineLevel="0" collapsed="false">
      <c r="B63" s="8" t="n">
        <v>1</v>
      </c>
      <c r="C63" s="8" t="str">
        <f aca="false">E62</f>
        <v>4.1)</v>
      </c>
      <c r="D63" s="16"/>
      <c r="E63" s="10"/>
      <c r="F63" s="10" t="s">
        <v>15</v>
      </c>
      <c r="G63" s="10" t="n">
        <v>1</v>
      </c>
    </row>
    <row r="64" customFormat="false" ht="18" hidden="true" customHeight="false" outlineLevel="0" collapsed="false">
      <c r="B64" s="17"/>
      <c r="C64" s="16" t="n">
        <v>1</v>
      </c>
      <c r="D64" s="8" t="str">
        <f aca="true">IF(AND(ChargesQ4=ForCodesYES,COUNTA(INDIRECT("$F"&amp;ROW()-C64&amp;":$K"&amp;ROW()-C64))&lt;&gt;COUNTA(INDIRECT("$F"&amp;ROW()&amp;":$K"&amp;ROW()))),OFFSET(D64,-C64,-1),"Ok")</f>
        <v>Ok</v>
      </c>
      <c r="E64" s="10"/>
      <c r="F64" s="18" t="s">
        <v>158</v>
      </c>
      <c r="G64" s="13"/>
    </row>
    <row r="65" customFormat="false" ht="18" hidden="true" customHeight="false" outlineLevel="0" collapsed="false">
      <c r="B65" s="17"/>
      <c r="C65" s="16" t="n">
        <v>2</v>
      </c>
      <c r="D65" s="8" t="str">
        <f aca="true">IF(AND(ChargesQ4=ForCodesYES,COUNTA(INDIRECT("$F"&amp;ROW()-C65&amp;":$K"&amp;ROW()-C65))&lt;&gt;COUNTA(INDIRECT("$F"&amp;ROW()&amp;":$K"&amp;ROW()))),OFFSET(D65,-C65,-1),"Ok")</f>
        <v>Ok</v>
      </c>
      <c r="E65" s="10"/>
      <c r="F65" s="18" t="s">
        <v>159</v>
      </c>
      <c r="G65" s="13"/>
    </row>
    <row r="66" customFormat="false" ht="18" hidden="true" customHeight="false" outlineLevel="0" collapsed="false">
      <c r="B66" s="17"/>
      <c r="C66" s="16" t="n">
        <v>3</v>
      </c>
      <c r="D66" s="8" t="str">
        <f aca="true">IF(AND(ChargesQ4=ForCodesYES,COUNTA(INDIRECT("$F"&amp;ROW()-C66&amp;":$K"&amp;ROW()-C66))&lt;&gt;COUNTA(INDIRECT("$F"&amp;ROW()&amp;":$K"&amp;ROW()))),OFFSET(D66,-C66,-1),"Ok")</f>
        <v>Ok</v>
      </c>
      <c r="E66" s="10"/>
      <c r="F66" s="18" t="s">
        <v>160</v>
      </c>
      <c r="G66" s="13"/>
    </row>
    <row r="67" customFormat="false" ht="18" hidden="true" customHeight="false" outlineLevel="0" collapsed="false">
      <c r="C67" s="16" t="n">
        <v>4</v>
      </c>
      <c r="D67" s="8" t="str">
        <f aca="true">IF(AND(ChargesQ4=ForCodesYES,COUNTA(INDIRECT("$F"&amp;ROW()-C67&amp;":$K"&amp;ROW()-C67))&lt;&gt;COUNTA(INDIRECT("$F"&amp;ROW()&amp;":$K"&amp;ROW()))),OFFSET(D67,-C67,-1),"Ok")</f>
        <v>Ok</v>
      </c>
      <c r="E67" s="10"/>
      <c r="F67" s="18" t="s">
        <v>161</v>
      </c>
      <c r="G67" s="13"/>
    </row>
    <row r="68" customFormat="false" ht="36" hidden="true" customHeight="false" outlineLevel="0" collapsed="false">
      <c r="C68" s="16" t="n">
        <v>5</v>
      </c>
      <c r="D68" s="8" t="str">
        <f aca="true">IF(AND(ChargesQ4=ForCodesYES,COUNTA(INDIRECT("$F"&amp;ROW()-C68&amp;":$K"&amp;ROW()-C68))&lt;&gt;COUNTA(INDIRECT("$F"&amp;ROW()&amp;":$K"&amp;ROW()))),OFFSET(D68,-C68,-1),"Ok")</f>
        <v>Ok</v>
      </c>
      <c r="E68" s="10"/>
      <c r="F68" s="18" t="s">
        <v>162</v>
      </c>
      <c r="G68" s="13"/>
    </row>
    <row r="69" customFormat="false" ht="9" hidden="false" customHeight="true" outlineLevel="0" collapsed="false">
      <c r="C69" s="8"/>
      <c r="D69" s="8"/>
    </row>
    <row r="70" customFormat="false" ht="18" hidden="true" customHeight="true" outlineLevel="0" collapsed="false">
      <c r="B70" s="8"/>
      <c r="C70" s="8" t="str">
        <f aca="false">E70</f>
        <v>4.2)</v>
      </c>
      <c r="D70" s="8"/>
      <c r="E70" s="31" t="s">
        <v>163</v>
      </c>
      <c r="F70" s="21" t="s">
        <v>57</v>
      </c>
      <c r="G70" s="21"/>
      <c r="H70" s="21"/>
      <c r="I70" s="21"/>
      <c r="J70" s="21"/>
      <c r="K70" s="21"/>
    </row>
    <row r="71" customFormat="false" ht="18" hidden="true" customHeight="false" outlineLevel="0" collapsed="false">
      <c r="C71" s="8" t="n">
        <v>1</v>
      </c>
      <c r="D71" s="8" t="str">
        <f aca="false">IF(F71="",C70,"Ok")</f>
        <v>4.2)</v>
      </c>
      <c r="E71" s="32"/>
      <c r="F71" s="33"/>
      <c r="G71" s="33"/>
      <c r="H71" s="33"/>
      <c r="I71" s="33"/>
      <c r="J71" s="33"/>
      <c r="K71" s="33"/>
    </row>
    <row r="72" customFormat="false" ht="18" hidden="true" customHeight="false" outlineLevel="0" collapsed="false">
      <c r="C72" s="8"/>
      <c r="D72" s="8"/>
      <c r="E72" s="34"/>
      <c r="F72" s="33"/>
      <c r="G72" s="33"/>
      <c r="H72" s="33"/>
      <c r="I72" s="33"/>
      <c r="J72" s="33"/>
      <c r="K72" s="33"/>
    </row>
    <row r="73" customFormat="false" ht="18" hidden="true" customHeight="false" outlineLevel="0" collapsed="false">
      <c r="E73" s="35"/>
      <c r="F73" s="33"/>
      <c r="G73" s="33"/>
      <c r="H73" s="33"/>
      <c r="I73" s="33"/>
      <c r="J73" s="33"/>
      <c r="K73" s="33"/>
    </row>
    <row r="74" customFormat="false" ht="9" hidden="false" customHeight="true" outlineLevel="0" collapsed="false">
      <c r="C74" s="8"/>
      <c r="D74" s="8"/>
    </row>
    <row r="75" customFormat="false" ht="18" hidden="false" customHeight="true" outlineLevel="0" collapsed="false">
      <c r="B75" s="8" t="n">
        <v>1</v>
      </c>
      <c r="C75" s="8" t="str">
        <f aca="false">E75</f>
        <v>5)</v>
      </c>
      <c r="D75" s="8" t="str">
        <f aca="false">IF(ChargesQ5="",C75,"Ok")</f>
        <v>5)</v>
      </c>
      <c r="E75" s="10" t="s">
        <v>29</v>
      </c>
      <c r="F75" s="37" t="s">
        <v>164</v>
      </c>
      <c r="G75" s="37"/>
      <c r="H75" s="37"/>
      <c r="I75" s="37"/>
      <c r="J75" s="37"/>
      <c r="K75" s="38"/>
    </row>
    <row r="76" customFormat="false" ht="18" hidden="true" customHeight="true" outlineLevel="0" collapsed="false">
      <c r="B76" s="8"/>
      <c r="C76" s="8"/>
      <c r="D76" s="8"/>
      <c r="E76" s="11" t="s">
        <v>76</v>
      </c>
      <c r="F76" s="21" t="s">
        <v>145</v>
      </c>
      <c r="G76" s="21"/>
      <c r="H76" s="21"/>
      <c r="I76" s="21"/>
      <c r="J76" s="21"/>
      <c r="K76" s="21"/>
    </row>
    <row r="77" customFormat="false" ht="18" hidden="true" customHeight="false" outlineLevel="0" collapsed="false">
      <c r="B77" s="8" t="n">
        <v>1</v>
      </c>
      <c r="C77" s="8" t="str">
        <f aca="false">E76</f>
        <v>5.1)</v>
      </c>
      <c r="D77" s="16"/>
      <c r="E77" s="10"/>
      <c r="F77" s="10" t="s">
        <v>15</v>
      </c>
      <c r="G77" s="10" t="n">
        <v>1</v>
      </c>
    </row>
    <row r="78" customFormat="false" ht="18" hidden="true" customHeight="false" outlineLevel="0" collapsed="false">
      <c r="B78" s="17"/>
      <c r="C78" s="16" t="n">
        <v>1</v>
      </c>
      <c r="D78" s="8" t="str">
        <f aca="true">IF(AND(ChargesQ5=ForCodesYES,COUNTA(INDIRECT("$F"&amp;ROW()-C78&amp;":$K"&amp;ROW()-C78))&lt;&gt;COUNTA(INDIRECT("$F"&amp;ROW()&amp;":$K"&amp;ROW()))),OFFSET(D78,-C78,-1),"Ok")</f>
        <v>Ok</v>
      </c>
      <c r="E78" s="10"/>
      <c r="F78" s="18" t="s">
        <v>158</v>
      </c>
      <c r="G78" s="13"/>
    </row>
    <row r="79" customFormat="false" ht="18" hidden="true" customHeight="false" outlineLevel="0" collapsed="false">
      <c r="B79" s="17"/>
      <c r="C79" s="16" t="n">
        <v>2</v>
      </c>
      <c r="D79" s="8" t="str">
        <f aca="true">IF(AND(ChargesQ5=ForCodesYES,COUNTA(INDIRECT("$F"&amp;ROW()-C79&amp;":$K"&amp;ROW()-C79))&lt;&gt;COUNTA(INDIRECT("$F"&amp;ROW()&amp;":$K"&amp;ROW()))),OFFSET(D79,-C79,-1),"Ok")</f>
        <v>Ok</v>
      </c>
      <c r="E79" s="10"/>
      <c r="F79" s="18" t="s">
        <v>165</v>
      </c>
      <c r="G79" s="13"/>
    </row>
    <row r="80" customFormat="false" ht="36" hidden="true" customHeight="false" outlineLevel="0" collapsed="false">
      <c r="B80" s="17"/>
      <c r="C80" s="16" t="n">
        <v>3</v>
      </c>
      <c r="D80" s="8" t="str">
        <f aca="true">IF(AND(ChargesQ5=ForCodesYES,COUNTA(INDIRECT("$F"&amp;ROW()-C80&amp;":$K"&amp;ROW()-C80))&lt;&gt;COUNTA(INDIRECT("$F"&amp;ROW()&amp;":$K"&amp;ROW()))),OFFSET(D80,-C80,-1),"Ok")</f>
        <v>Ok</v>
      </c>
      <c r="E80" s="10"/>
      <c r="F80" s="18" t="s">
        <v>162</v>
      </c>
      <c r="G80" s="13"/>
    </row>
    <row r="81" customFormat="false" ht="9" hidden="false" customHeight="true" outlineLevel="0" collapsed="false">
      <c r="C81" s="8"/>
      <c r="D81" s="8"/>
    </row>
    <row r="82" customFormat="false" ht="18" hidden="true" customHeight="true" outlineLevel="0" collapsed="false">
      <c r="B82" s="8"/>
      <c r="C82" s="8" t="str">
        <f aca="false">E82</f>
        <v>5.2)</v>
      </c>
      <c r="D82" s="8"/>
      <c r="E82" s="31" t="s">
        <v>166</v>
      </c>
      <c r="F82" s="21" t="s">
        <v>57</v>
      </c>
      <c r="G82" s="21"/>
      <c r="H82" s="21"/>
      <c r="I82" s="21"/>
      <c r="J82" s="21"/>
      <c r="K82" s="21"/>
    </row>
    <row r="83" customFormat="false" ht="18" hidden="true" customHeight="false" outlineLevel="0" collapsed="false">
      <c r="C83" s="8" t="n">
        <v>1</v>
      </c>
      <c r="D83" s="8"/>
      <c r="E83" s="32"/>
      <c r="F83" s="33"/>
      <c r="G83" s="33"/>
      <c r="H83" s="33"/>
      <c r="I83" s="33"/>
      <c r="J83" s="33"/>
      <c r="K83" s="33"/>
    </row>
    <row r="84" customFormat="false" ht="18" hidden="true" customHeight="false" outlineLevel="0" collapsed="false">
      <c r="C84" s="8"/>
      <c r="D84" s="8"/>
      <c r="E84" s="34"/>
      <c r="F84" s="33"/>
      <c r="G84" s="33"/>
      <c r="H84" s="33"/>
      <c r="I84" s="33"/>
      <c r="J84" s="33"/>
      <c r="K84" s="33"/>
    </row>
    <row r="85" customFormat="false" ht="18" hidden="true" customHeight="false" outlineLevel="0" collapsed="false">
      <c r="E85" s="35"/>
      <c r="F85" s="33"/>
      <c r="G85" s="33"/>
      <c r="H85" s="33"/>
      <c r="I85" s="33"/>
      <c r="J85" s="33"/>
      <c r="K85" s="33"/>
    </row>
    <row r="86" customFormat="false" ht="9" hidden="false" customHeight="true" outlineLevel="0" collapsed="false">
      <c r="C86" s="8"/>
      <c r="D86" s="8"/>
    </row>
    <row r="87" customFormat="false" ht="18" hidden="false" customHeight="true" outlineLevel="0" collapsed="false">
      <c r="B87" s="8" t="n">
        <v>1</v>
      </c>
      <c r="C87" s="8" t="str">
        <f aca="false">E87</f>
        <v>6)</v>
      </c>
      <c r="D87" s="8" t="str">
        <f aca="false">IF(ChargesQ6="",C87,"Ok")</f>
        <v>6)</v>
      </c>
      <c r="E87" s="10" t="s">
        <v>36</v>
      </c>
      <c r="F87" s="37" t="s">
        <v>167</v>
      </c>
      <c r="G87" s="37"/>
      <c r="H87" s="37"/>
      <c r="I87" s="37"/>
      <c r="J87" s="37"/>
      <c r="K87" s="38"/>
    </row>
    <row r="88" customFormat="false" ht="18" hidden="true" customHeight="true" outlineLevel="0" collapsed="false">
      <c r="B88" s="8"/>
      <c r="C88" s="8"/>
      <c r="D88" s="8"/>
      <c r="E88" s="11" t="s">
        <v>38</v>
      </c>
      <c r="F88" s="21" t="s">
        <v>145</v>
      </c>
      <c r="G88" s="21"/>
      <c r="H88" s="21"/>
      <c r="I88" s="21"/>
      <c r="J88" s="21"/>
      <c r="K88" s="21"/>
    </row>
    <row r="89" customFormat="false" ht="18" hidden="true" customHeight="false" outlineLevel="0" collapsed="false">
      <c r="B89" s="8" t="n">
        <v>1</v>
      </c>
      <c r="C89" s="8" t="str">
        <f aca="false">E88</f>
        <v>6.1)</v>
      </c>
      <c r="D89" s="16"/>
      <c r="E89" s="10"/>
      <c r="F89" s="10" t="s">
        <v>15</v>
      </c>
      <c r="G89" s="10" t="n">
        <v>1</v>
      </c>
    </row>
    <row r="90" customFormat="false" ht="18" hidden="true" customHeight="false" outlineLevel="0" collapsed="false">
      <c r="B90" s="17"/>
      <c r="C90" s="16" t="n">
        <v>1</v>
      </c>
      <c r="D90" s="8" t="str">
        <f aca="true">IF(AND(ChargesQ6=ForCodesYES,COUNTA(INDIRECT("$F"&amp;ROW()-C90&amp;":$K"&amp;ROW()-C90))&lt;&gt;COUNTA(INDIRECT("$F"&amp;ROW()&amp;":$K"&amp;ROW()))),OFFSET(D90,-C90,-1),"Ok")</f>
        <v>Ok</v>
      </c>
      <c r="E90" s="10"/>
      <c r="F90" s="18" t="s">
        <v>168</v>
      </c>
      <c r="G90" s="13"/>
    </row>
    <row r="91" customFormat="false" ht="18" hidden="true" customHeight="false" outlineLevel="0" collapsed="false">
      <c r="B91" s="17"/>
      <c r="C91" s="16" t="n">
        <v>2</v>
      </c>
      <c r="D91" s="8" t="str">
        <f aca="true">IF(AND(ChargesQ6=ForCodesYES,COUNTA(INDIRECT("$F"&amp;ROW()-C91&amp;":$K"&amp;ROW()-C91))&lt;&gt;COUNTA(INDIRECT("$F"&amp;ROW()&amp;":$K"&amp;ROW()))),OFFSET(D91,-C91,-1),"Ok")</f>
        <v>Ok</v>
      </c>
      <c r="E91" s="10"/>
      <c r="F91" s="18" t="s">
        <v>169</v>
      </c>
      <c r="G91" s="13"/>
    </row>
    <row r="92" customFormat="false" ht="18" hidden="true" customHeight="false" outlineLevel="0" collapsed="false">
      <c r="B92" s="17"/>
      <c r="C92" s="16" t="n">
        <v>3</v>
      </c>
      <c r="D92" s="8" t="str">
        <f aca="true">IF(AND(ChargesQ6=ForCodesYES,COUNTA(INDIRECT("$F"&amp;ROW()-C92&amp;":$K"&amp;ROW()-C92))&lt;&gt;COUNTA(INDIRECT("$F"&amp;ROW()&amp;":$K"&amp;ROW()))),OFFSET(D92,-C92,-1),"Ok")</f>
        <v>Ok</v>
      </c>
      <c r="E92" s="10"/>
      <c r="F92" s="18" t="s">
        <v>170</v>
      </c>
      <c r="G92" s="13"/>
    </row>
    <row r="93" customFormat="false" ht="36" hidden="true" customHeight="false" outlineLevel="0" collapsed="false">
      <c r="B93" s="17"/>
      <c r="C93" s="16" t="n">
        <v>4</v>
      </c>
      <c r="D93" s="8" t="str">
        <f aca="true">IF(AND(ChargesQ6=ForCodesYES,COUNTA(INDIRECT("$F"&amp;ROW()-C93&amp;":$K"&amp;ROW()-C93))&lt;&gt;COUNTA(INDIRECT("$F"&amp;ROW()&amp;":$K"&amp;ROW()))),OFFSET(D93,-C93,-1),"Ok")</f>
        <v>Ok</v>
      </c>
      <c r="E93" s="10"/>
      <c r="F93" s="18" t="s">
        <v>162</v>
      </c>
      <c r="G93" s="13"/>
    </row>
    <row r="94" customFormat="false" ht="36" hidden="true" customHeight="false" outlineLevel="0" collapsed="false">
      <c r="B94" s="17"/>
      <c r="C94" s="16" t="n">
        <v>5</v>
      </c>
      <c r="D94" s="8" t="str">
        <f aca="true">IF(AND(ChargesQ6=ForCodesYES,COUNTA(INDIRECT("$F"&amp;ROW()-C94&amp;":$K"&amp;ROW()-C94))&lt;&gt;COUNTA(INDIRECT("$F"&amp;ROW()&amp;":$K"&amp;ROW()))),OFFSET(D94,-C94,-1),"Ok")</f>
        <v>Ok</v>
      </c>
      <c r="E94" s="10"/>
      <c r="F94" s="18" t="s">
        <v>171</v>
      </c>
      <c r="G94" s="13"/>
    </row>
    <row r="95" customFormat="false" ht="9" hidden="false" customHeight="true" outlineLevel="0" collapsed="false">
      <c r="C95" s="8"/>
      <c r="D95" s="8"/>
    </row>
    <row r="96" customFormat="false" ht="18" hidden="true" customHeight="true" outlineLevel="0" collapsed="false">
      <c r="B96" s="8"/>
      <c r="C96" s="8" t="str">
        <f aca="false">E96</f>
        <v>6.2)</v>
      </c>
      <c r="D96" s="8"/>
      <c r="E96" s="31" t="s">
        <v>172</v>
      </c>
      <c r="F96" s="21" t="s">
        <v>57</v>
      </c>
      <c r="G96" s="21"/>
      <c r="H96" s="21"/>
      <c r="I96" s="21"/>
      <c r="J96" s="21"/>
      <c r="K96" s="21"/>
    </row>
    <row r="97" customFormat="false" ht="18" hidden="true" customHeight="false" outlineLevel="0" collapsed="false">
      <c r="C97" s="8" t="n">
        <v>1</v>
      </c>
      <c r="D97" s="8" t="str">
        <f aca="false">IF(F97="",C96,"Ok")</f>
        <v>6.2)</v>
      </c>
      <c r="E97" s="32"/>
      <c r="F97" s="33"/>
      <c r="G97" s="33"/>
      <c r="H97" s="33"/>
      <c r="I97" s="33"/>
      <c r="J97" s="33"/>
      <c r="K97" s="33"/>
    </row>
    <row r="98" customFormat="false" ht="18" hidden="true" customHeight="false" outlineLevel="0" collapsed="false">
      <c r="C98" s="8"/>
      <c r="D98" s="8"/>
      <c r="E98" s="34"/>
      <c r="F98" s="33"/>
      <c r="G98" s="33"/>
      <c r="H98" s="33"/>
      <c r="I98" s="33"/>
      <c r="J98" s="33"/>
      <c r="K98" s="33"/>
    </row>
    <row r="99" customFormat="false" ht="18" hidden="true" customHeight="false" outlineLevel="0" collapsed="false">
      <c r="E99" s="35"/>
      <c r="F99" s="33"/>
      <c r="G99" s="33"/>
      <c r="H99" s="33"/>
      <c r="I99" s="33"/>
      <c r="J99" s="33"/>
      <c r="K99" s="33"/>
    </row>
    <row r="100" customFormat="false" ht="9" hidden="false" customHeight="true" outlineLevel="0" collapsed="false">
      <c r="C100" s="8"/>
      <c r="D100" s="8"/>
    </row>
  </sheetData>
  <sheetProtection algorithmName="SHA-512" hashValue="W3zrk283aenUCdv6yQRyB/wlBzGDcAJlP7p62iAjSlbp5FZUABMzM9K8A8nlie0L9W0Ai2sMQQGfxZNvaASiTA==" saltValue="+CwWIWwTZMpjmwrUxk0uMg==" spinCount="100000" sheet="true" objects="true" scenarios="true" selectLockedCells="true"/>
  <mergeCells count="34">
    <mergeCell ref="J10:K10"/>
    <mergeCell ref="J12:K12"/>
    <mergeCell ref="E14:K14"/>
    <mergeCell ref="F16:J16"/>
    <mergeCell ref="F17:K17"/>
    <mergeCell ref="E18:E22"/>
    <mergeCell ref="F24:K24"/>
    <mergeCell ref="E25:E28"/>
    <mergeCell ref="F30:J30"/>
    <mergeCell ref="F31:K31"/>
    <mergeCell ref="E32:E36"/>
    <mergeCell ref="F38:K38"/>
    <mergeCell ref="E39:E43"/>
    <mergeCell ref="F45:J45"/>
    <mergeCell ref="F46:K46"/>
    <mergeCell ref="E47:E50"/>
    <mergeCell ref="F52:J52"/>
    <mergeCell ref="F53:K53"/>
    <mergeCell ref="E54:E59"/>
    <mergeCell ref="F61:J61"/>
    <mergeCell ref="F62:K62"/>
    <mergeCell ref="E63:E68"/>
    <mergeCell ref="F70:K70"/>
    <mergeCell ref="F71:K73"/>
    <mergeCell ref="F75:J75"/>
    <mergeCell ref="F76:K76"/>
    <mergeCell ref="E77:E80"/>
    <mergeCell ref="F82:K82"/>
    <mergeCell ref="F83:K85"/>
    <mergeCell ref="F87:J87"/>
    <mergeCell ref="F88:K88"/>
    <mergeCell ref="E89:E94"/>
    <mergeCell ref="F96:K96"/>
    <mergeCell ref="F97:K99"/>
  </mergeCells>
  <conditionalFormatting sqref="G93:G94">
    <cfRule type="expression" priority="2" aboveAverage="0" equalAverage="0" bottom="0" percent="0" rank="0" text="" dxfId="35">
      <formula>G93=""</formula>
    </cfRule>
  </conditionalFormatting>
  <conditionalFormatting sqref="G90:G92">
    <cfRule type="expression" priority="3" aboveAverage="0" equalAverage="0" bottom="0" percent="0" rank="0" text="" dxfId="36">
      <formula>G90=""</formula>
    </cfRule>
  </conditionalFormatting>
  <conditionalFormatting sqref="F97:F98">
    <cfRule type="expression" priority="4" aboveAverage="0" equalAverage="0" bottom="0" percent="0" rank="0" text="" dxfId="37">
      <formula>F97=""</formula>
    </cfRule>
  </conditionalFormatting>
  <conditionalFormatting sqref="K87">
    <cfRule type="expression" priority="5" aboveAverage="0" equalAverage="0" bottom="0" percent="0" rank="0" text="" dxfId="38">
      <formula>K87=""</formula>
    </cfRule>
  </conditionalFormatting>
  <conditionalFormatting sqref="F83:F84">
    <cfRule type="expression" priority="6" aboveAverage="0" equalAverage="0" bottom="0" percent="0" rank="0" text="" dxfId="39">
      <formula>F83=""</formula>
    </cfRule>
  </conditionalFormatting>
  <conditionalFormatting sqref="G78:G80">
    <cfRule type="expression" priority="7" aboveAverage="0" equalAverage="0" bottom="0" percent="0" rank="0" text="" dxfId="40">
      <formula>G78=""</formula>
    </cfRule>
  </conditionalFormatting>
  <conditionalFormatting sqref="K75">
    <cfRule type="expression" priority="8" aboveAverage="0" equalAverage="0" bottom="0" percent="0" rank="0" text="" dxfId="41">
      <formula>K75=""</formula>
    </cfRule>
  </conditionalFormatting>
  <conditionalFormatting sqref="F71:F72">
    <cfRule type="expression" priority="9" aboveAverage="0" equalAverage="0" bottom="0" percent="0" rank="0" text="" dxfId="42">
      <formula>F71=""</formula>
    </cfRule>
  </conditionalFormatting>
  <conditionalFormatting sqref="G67:G68">
    <cfRule type="expression" priority="10" aboveAverage="0" equalAverage="0" bottom="0" percent="0" rank="0" text="" dxfId="43">
      <formula>G67=""</formula>
    </cfRule>
  </conditionalFormatting>
  <conditionalFormatting sqref="G64:G66">
    <cfRule type="expression" priority="11" aboveAverage="0" equalAverage="0" bottom="0" percent="0" rank="0" text="" dxfId="44">
      <formula>G64=""</formula>
    </cfRule>
  </conditionalFormatting>
  <conditionalFormatting sqref="K61">
    <cfRule type="expression" priority="12" aboveAverage="0" equalAverage="0" bottom="0" percent="0" rank="0" text="" dxfId="45">
      <formula>K61=""</formula>
    </cfRule>
  </conditionalFormatting>
  <conditionalFormatting sqref="G58:G59">
    <cfRule type="expression" priority="13" aboveAverage="0" equalAverage="0" bottom="0" percent="0" rank="0" text="" dxfId="46">
      <formula>G58=""</formula>
    </cfRule>
  </conditionalFormatting>
  <conditionalFormatting sqref="K52 G55:G57">
    <cfRule type="expression" priority="14" aboveAverage="0" equalAverage="0" bottom="0" percent="0" rank="0" text="" dxfId="47">
      <formula>G52=""</formula>
    </cfRule>
  </conditionalFormatting>
  <conditionalFormatting sqref="K45 G48:G50">
    <cfRule type="expression" priority="15" aboveAverage="0" equalAverage="0" bottom="0" percent="0" rank="0" text="" dxfId="48">
      <formula>G45=""</formula>
    </cfRule>
  </conditionalFormatting>
  <conditionalFormatting sqref="K30 G33:G36">
    <cfRule type="expression" priority="16" aboveAverage="0" equalAverage="0" bottom="0" percent="0" rank="0" text="" dxfId="49">
      <formula>G30=""</formula>
    </cfRule>
  </conditionalFormatting>
  <conditionalFormatting sqref="K16 G19:G22">
    <cfRule type="expression" priority="17" aboveAverage="0" equalAverage="0" bottom="0" percent="0" rank="0" text="" dxfId="50">
      <formula>G16=""</formula>
    </cfRule>
  </conditionalFormatting>
  <dataValidations count="2">
    <dataValidation allowBlank="true" errorStyle="stop" operator="between" showDropDown="false" showErrorMessage="true" showInputMessage="true" sqref="K16 K30 K45 K52 K61 K75 K87" type="list">
      <formula1>INDIRECT("tbl_YesNo")</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19 G35 G49 G56:G57 G65:G66 G79:G80 G91:G92" type="none">
      <formula1>0</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K43"/>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K16" activeCellId="0" sqref="K16"/>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4" min="2" style="1" width="4.44"/>
    <col collapsed="false" customWidth="true" hidden="false" outlineLevel="0" max="5" min="5" style="1" width="5.66"/>
    <col collapsed="false" customWidth="true" hidden="false" outlineLevel="0" max="6" min="6" style="0" width="43.44"/>
    <col collapsed="false" customWidth="true" hidden="false" outlineLevel="0" max="11" min="7" style="1" width="25.67"/>
    <col collapsed="false" customWidth="false" hidden="false" outlineLevel="0" max="16" min="12" style="1" width="8.67"/>
    <col collapsed="false" customWidth="false" hidden="true" outlineLevel="0" max="16384" min="17" style="1" width="8.67"/>
  </cols>
  <sheetData>
    <row r="1" s="1" customFormat="true" ht="17.25" hidden="false" customHeight="false" outlineLevel="0" collapsed="false"/>
    <row r="2" s="1" customFormat="true" ht="17.25" hidden="false" customHeight="false" outlineLevel="0" collapsed="false"/>
    <row r="3" s="1" customFormat="true" ht="17.25" hidden="false" customHeight="false" outlineLevel="0" collapsed="false">
      <c r="G3" s="2"/>
    </row>
    <row r="4" s="1" customFormat="true" ht="17.25" hidden="false" customHeight="false" outlineLevel="0" collapsed="false"/>
    <row r="5" s="1" customFormat="true" ht="17.25" hidden="false" customHeight="false" outlineLevel="0" collapsed="false"/>
    <row r="6" s="1" customFormat="true" ht="17.25" hidden="false" customHeight="false" outlineLevel="0" collapsed="false"/>
    <row r="7" s="1" customFormat="true" ht="17.25" hidden="false" customHeight="false" outlineLevel="0" collapsed="false"/>
    <row r="8" s="1" customFormat="true" ht="17.25" hidden="false" customHeight="false" outlineLevel="0" collapsed="false"/>
    <row r="9" s="1" customFormat="true" ht="17.25" hidden="false" customHeight="false" outlineLevel="0" collapsed="false"/>
    <row r="10" s="1" customFormat="true" ht="17.25" hidden="false" customHeight="false" outlineLevel="0" collapsed="false"/>
    <row r="11" s="1" customFormat="true" ht="17.25" hidden="false" customHeight="false" outlineLevel="0" collapsed="false"/>
    <row r="12" s="1" customFormat="true" ht="17.25" hidden="false" customHeight="false" outlineLevel="0" collapsed="false"/>
    <row r="13" s="1" customFormat="true" ht="17.25" hidden="false" customHeight="false" outlineLevel="0" collapsed="false">
      <c r="B13" s="1" t="s">
        <v>2</v>
      </c>
      <c r="C13" s="8" t="s">
        <v>3</v>
      </c>
      <c r="D13" s="8" t="s">
        <v>3</v>
      </c>
    </row>
    <row r="14" customFormat="false" ht="17.25" hidden="false" customHeight="true" outlineLevel="0" collapsed="false">
      <c r="E14" s="36" t="s">
        <v>173</v>
      </c>
      <c r="F14" s="36"/>
      <c r="G14" s="36"/>
      <c r="H14" s="36"/>
      <c r="I14" s="36"/>
      <c r="J14" s="36"/>
      <c r="K14" s="36"/>
    </row>
    <row r="15" s="1" customFormat="true" ht="9" hidden="false" customHeight="true" outlineLevel="0" collapsed="false">
      <c r="C15" s="8"/>
      <c r="D15" s="8"/>
    </row>
    <row r="16" customFormat="false" ht="18" hidden="false" customHeight="true" outlineLevel="0" collapsed="false">
      <c r="B16" s="8" t="n">
        <v>1</v>
      </c>
      <c r="C16" s="8" t="str">
        <f aca="false">E16</f>
        <v>1)</v>
      </c>
      <c r="D16" s="8" t="str">
        <f aca="false">IF(CriminalRelationQ1="",C16,"Ok")</f>
        <v>1)</v>
      </c>
      <c r="E16" s="10" t="s">
        <v>7</v>
      </c>
      <c r="F16" s="37" t="s">
        <v>174</v>
      </c>
      <c r="G16" s="37"/>
      <c r="H16" s="37"/>
      <c r="I16" s="37"/>
      <c r="J16" s="37"/>
      <c r="K16" s="15"/>
    </row>
    <row r="17" customFormat="false" ht="18" hidden="true" customHeight="false" outlineLevel="0" collapsed="false">
      <c r="B17" s="8"/>
      <c r="C17" s="8"/>
      <c r="D17" s="8"/>
      <c r="E17" s="44" t="s">
        <v>106</v>
      </c>
      <c r="F17" s="12" t="s">
        <v>14</v>
      </c>
      <c r="G17" s="12"/>
      <c r="H17" s="12"/>
      <c r="I17" s="12"/>
      <c r="J17" s="12"/>
      <c r="K17" s="12"/>
    </row>
    <row r="18" customFormat="false" ht="18" hidden="true" customHeight="false" outlineLevel="0" collapsed="false">
      <c r="B18" s="8" t="n">
        <v>1</v>
      </c>
      <c r="C18" s="8" t="str">
        <f aca="false">E17</f>
        <v>1.1)</v>
      </c>
      <c r="D18" s="16"/>
      <c r="E18" s="45"/>
      <c r="F18" s="46" t="s">
        <v>175</v>
      </c>
      <c r="G18" s="46"/>
      <c r="H18" s="12" t="s">
        <v>176</v>
      </c>
      <c r="I18" s="12"/>
      <c r="J18" s="12"/>
      <c r="K18" s="12"/>
    </row>
    <row r="19" customFormat="false" ht="54.75" hidden="true" customHeight="true" outlineLevel="0" collapsed="false">
      <c r="B19" s="17"/>
      <c r="C19" s="16" t="n">
        <v>1</v>
      </c>
      <c r="D19" s="8" t="str">
        <f aca="true">IF(AND(CriminalRelationQ1=ForCodesYES,COUNTA(INDIRECT("$F"&amp;ROW()-C19&amp;":$K"&amp;ROW()-C19))&lt;&gt;COUNTA(INDIRECT("$F"&amp;ROW()&amp;":$K"&amp;ROW()))),OFFSET(D19,-C19,-1),"Ok")</f>
        <v>Ok</v>
      </c>
      <c r="E19" s="47"/>
      <c r="F19" s="40" t="s">
        <v>177</v>
      </c>
      <c r="G19" s="40"/>
      <c r="H19" s="27"/>
      <c r="I19" s="27"/>
      <c r="J19" s="27"/>
      <c r="K19" s="27"/>
    </row>
    <row r="20" customFormat="false" ht="54.75" hidden="true" customHeight="true" outlineLevel="0" collapsed="false">
      <c r="B20" s="17"/>
      <c r="C20" s="16" t="n">
        <v>2</v>
      </c>
      <c r="D20" s="8" t="str">
        <f aca="true">IF(AND(CriminalRelationQ1=ForCodesYES,COUNTA(INDIRECT("$F"&amp;ROW()-C20&amp;":$K"&amp;ROW()-C20))&lt;&gt;COUNTA(INDIRECT("$F"&amp;ROW()&amp;":$K"&amp;ROW()))),OFFSET(D20,-C20,-1),"Ok")</f>
        <v>Ok</v>
      </c>
      <c r="E20" s="47"/>
      <c r="F20" s="48" t="s">
        <v>178</v>
      </c>
      <c r="G20" s="48"/>
      <c r="H20" s="49"/>
      <c r="I20" s="49"/>
      <c r="J20" s="49"/>
      <c r="K20" s="49"/>
    </row>
    <row r="21" customFormat="false" ht="54.75" hidden="true" customHeight="true" outlineLevel="0" collapsed="false">
      <c r="B21" s="17"/>
      <c r="C21" s="16" t="n">
        <v>3</v>
      </c>
      <c r="D21" s="8" t="str">
        <f aca="true">IF(AND(CriminalRelationQ1=ForCodesYES,COUNTA(INDIRECT("$F"&amp;ROW()-C21&amp;":$K"&amp;ROW()-C21))&lt;&gt;COUNTA(INDIRECT("$F"&amp;ROW()&amp;":$K"&amp;ROW()))),OFFSET(D21,-C21,-1),"Ok")</f>
        <v>Ok</v>
      </c>
      <c r="E21" s="47"/>
      <c r="F21" s="48" t="s">
        <v>179</v>
      </c>
      <c r="G21" s="48"/>
      <c r="H21" s="49"/>
      <c r="I21" s="49"/>
      <c r="J21" s="49"/>
      <c r="K21" s="49"/>
    </row>
    <row r="22" customFormat="false" ht="54.75" hidden="true" customHeight="true" outlineLevel="0" collapsed="false">
      <c r="B22" s="17"/>
      <c r="C22" s="16" t="n">
        <v>4</v>
      </c>
      <c r="D22" s="8" t="str">
        <f aca="true">IF(AND(CriminalRelationQ1=ForCodesYES,COUNTA(INDIRECT("$F"&amp;ROW()-C22&amp;":$K"&amp;ROW()-C22))&lt;&gt;COUNTA(INDIRECT("$F"&amp;ROW()&amp;":$K"&amp;ROW()))),OFFSET(D22,-C22,-1),"Ok")</f>
        <v>Ok</v>
      </c>
      <c r="E22" s="47"/>
      <c r="F22" s="48" t="s">
        <v>180</v>
      </c>
      <c r="G22" s="48"/>
      <c r="H22" s="49"/>
      <c r="I22" s="49"/>
      <c r="J22" s="49"/>
      <c r="K22" s="49"/>
    </row>
    <row r="23" s="1" customFormat="true" ht="9" hidden="false" customHeight="true" outlineLevel="0" collapsed="false">
      <c r="C23" s="8"/>
      <c r="D23" s="8"/>
    </row>
    <row r="24" customFormat="false" ht="36.75" hidden="false" customHeight="true" outlineLevel="0" collapsed="false">
      <c r="B24" s="8" t="n">
        <v>1</v>
      </c>
      <c r="C24" s="8" t="str">
        <f aca="false">E24</f>
        <v>2)</v>
      </c>
      <c r="D24" s="8" t="str">
        <f aca="false">IF(CriminalRelationQ2="",C24,"Ok")</f>
        <v>2)</v>
      </c>
      <c r="E24" s="11" t="s">
        <v>11</v>
      </c>
      <c r="F24" s="21" t="s">
        <v>181</v>
      </c>
      <c r="G24" s="21"/>
      <c r="H24" s="21"/>
      <c r="I24" s="21"/>
      <c r="J24" s="21"/>
      <c r="K24" s="38"/>
    </row>
    <row r="25" customFormat="false" ht="18" hidden="true" customHeight="false" outlineLevel="0" collapsed="false">
      <c r="B25" s="8"/>
      <c r="C25" s="8"/>
      <c r="D25" s="8"/>
      <c r="E25" s="44" t="s">
        <v>13</v>
      </c>
      <c r="F25" s="12" t="s">
        <v>14</v>
      </c>
      <c r="G25" s="12"/>
      <c r="H25" s="12"/>
      <c r="I25" s="12"/>
      <c r="J25" s="12"/>
      <c r="K25" s="12"/>
    </row>
    <row r="26" customFormat="false" ht="18" hidden="true" customHeight="false" outlineLevel="0" collapsed="false">
      <c r="B26" s="8" t="n">
        <v>1</v>
      </c>
      <c r="C26" s="8" t="str">
        <f aca="false">E25</f>
        <v>2.1)</v>
      </c>
      <c r="D26" s="16"/>
      <c r="E26" s="45"/>
      <c r="F26" s="46" t="s">
        <v>175</v>
      </c>
      <c r="G26" s="46"/>
      <c r="H26" s="12" t="s">
        <v>176</v>
      </c>
      <c r="I26" s="12"/>
      <c r="J26" s="12"/>
      <c r="K26" s="12"/>
    </row>
    <row r="27" customFormat="false" ht="54.75" hidden="true" customHeight="true" outlineLevel="0" collapsed="false">
      <c r="B27" s="17"/>
      <c r="C27" s="16" t="n">
        <v>1</v>
      </c>
      <c r="D27" s="8" t="str">
        <f aca="true">IF(AND(CriminalRelationQ2=ForCodesYES,COUNTA(INDIRECT("$F"&amp;ROW()-C27&amp;":$K"&amp;ROW()-C27))&lt;&gt;COUNTA(INDIRECT("$F"&amp;ROW()&amp;":$K"&amp;ROW()))),OFFSET(D27,-C27,-1),"Ok")</f>
        <v>Ok</v>
      </c>
      <c r="E27" s="47"/>
      <c r="F27" s="18" t="s">
        <v>182</v>
      </c>
      <c r="G27" s="18"/>
      <c r="H27" s="27"/>
      <c r="I27" s="27"/>
      <c r="J27" s="27"/>
      <c r="K27" s="27"/>
    </row>
    <row r="28" customFormat="false" ht="54.75" hidden="true" customHeight="true" outlineLevel="0" collapsed="false">
      <c r="B28" s="17"/>
      <c r="C28" s="16" t="n">
        <v>2</v>
      </c>
      <c r="D28" s="8" t="str">
        <f aca="true">IF(AND(CriminalRelationQ2=ForCodesYES,COUNTA(INDIRECT("$F"&amp;ROW()-C28&amp;":$K"&amp;ROW()-C28))&lt;&gt;COUNTA(INDIRECT("$F"&amp;ROW()&amp;":$K"&amp;ROW()))),OFFSET(D28,-C28,-1),"Ok")</f>
        <v>Ok</v>
      </c>
      <c r="E28" s="47"/>
      <c r="F28" s="18" t="s">
        <v>178</v>
      </c>
      <c r="G28" s="18"/>
      <c r="H28" s="27"/>
      <c r="I28" s="27"/>
      <c r="J28" s="27"/>
      <c r="K28" s="27"/>
    </row>
    <row r="29" customFormat="false" ht="54.75" hidden="true" customHeight="true" outlineLevel="0" collapsed="false">
      <c r="B29" s="17"/>
      <c r="C29" s="16" t="n">
        <v>3</v>
      </c>
      <c r="D29" s="8" t="str">
        <f aca="true">IF(AND(CriminalRelationQ2=ForCodesYES,COUNTA(INDIRECT("$F"&amp;ROW()-C29&amp;":$K"&amp;ROW()-C29))&lt;&gt;COUNTA(INDIRECT("$F"&amp;ROW()&amp;":$K"&amp;ROW()))),OFFSET(D29,-C29,-1),"Ok")</f>
        <v>Ok</v>
      </c>
      <c r="E29" s="47"/>
      <c r="F29" s="18" t="s">
        <v>183</v>
      </c>
      <c r="G29" s="18"/>
      <c r="H29" s="27"/>
      <c r="I29" s="27"/>
      <c r="J29" s="27"/>
      <c r="K29" s="27"/>
    </row>
    <row r="30" customFormat="false" ht="54.75" hidden="true" customHeight="true" outlineLevel="0" collapsed="false">
      <c r="B30" s="17"/>
      <c r="C30" s="16" t="n">
        <v>4</v>
      </c>
      <c r="D30" s="8" t="str">
        <f aca="true">IF(AND(CriminalRelationQ2=ForCodesYES,COUNTA(INDIRECT("$F"&amp;ROW()-C30&amp;":$K"&amp;ROW()-C30))&lt;&gt;COUNTA(INDIRECT("$F"&amp;ROW()&amp;":$K"&amp;ROW()))),OFFSET(D30,-C30,-1),"Ok")</f>
        <v>Ok</v>
      </c>
      <c r="E30" s="47"/>
      <c r="F30" s="18" t="s">
        <v>184</v>
      </c>
      <c r="G30" s="18"/>
      <c r="H30" s="27"/>
      <c r="I30" s="27"/>
      <c r="J30" s="27"/>
      <c r="K30" s="27"/>
    </row>
    <row r="31" s="1" customFormat="true" ht="9" hidden="false" customHeight="true" outlineLevel="0" collapsed="false">
      <c r="C31" s="8"/>
      <c r="D31" s="8"/>
    </row>
    <row r="32" customFormat="false" ht="18" hidden="false" customHeight="true" outlineLevel="0" collapsed="false">
      <c r="B32" s="8"/>
      <c r="C32" s="8" t="str">
        <f aca="false">E32</f>
        <v>3)</v>
      </c>
      <c r="D32" s="8"/>
      <c r="E32" s="31" t="s">
        <v>20</v>
      </c>
      <c r="F32" s="21" t="s">
        <v>57</v>
      </c>
      <c r="G32" s="21"/>
      <c r="H32" s="21"/>
      <c r="I32" s="21"/>
      <c r="J32" s="21"/>
      <c r="K32" s="21"/>
    </row>
    <row r="33" customFormat="false" ht="18" hidden="false" customHeight="false" outlineLevel="0" collapsed="false">
      <c r="C33" s="8" t="n">
        <v>1</v>
      </c>
      <c r="D33" s="8" t="str">
        <f aca="false">IF(F33="",C32,"Ok")</f>
        <v>3)</v>
      </c>
      <c r="E33" s="32"/>
      <c r="F33" s="33"/>
      <c r="G33" s="33"/>
      <c r="H33" s="33"/>
      <c r="I33" s="33"/>
      <c r="J33" s="33"/>
      <c r="K33" s="33"/>
    </row>
    <row r="34" customFormat="false" ht="18" hidden="false" customHeight="false" outlineLevel="0" collapsed="false">
      <c r="C34" s="8"/>
      <c r="D34" s="8"/>
      <c r="E34" s="34"/>
      <c r="F34" s="33"/>
      <c r="G34" s="33"/>
      <c r="H34" s="33"/>
      <c r="I34" s="33"/>
      <c r="J34" s="33"/>
      <c r="K34" s="33"/>
    </row>
    <row r="35" customFormat="false" ht="18" hidden="false" customHeight="false" outlineLevel="0" collapsed="false">
      <c r="E35" s="35"/>
      <c r="F35" s="33"/>
      <c r="G35" s="33"/>
      <c r="H35" s="33"/>
      <c r="I35" s="33"/>
      <c r="J35" s="33"/>
      <c r="K35" s="33"/>
    </row>
    <row r="36" s="1" customFormat="true" ht="9" hidden="false" customHeight="true" outlineLevel="0" collapsed="false">
      <c r="C36" s="8"/>
      <c r="D36" s="8"/>
    </row>
    <row r="37" s="1" customFormat="true" ht="17.25" hidden="false" customHeight="false" outlineLevel="0" collapsed="false"/>
    <row r="38" s="1" customFormat="true" ht="17.25" hidden="false" customHeight="false" outlineLevel="0" collapsed="false"/>
    <row r="39" s="1" customFormat="true" ht="17.25" hidden="false" customHeight="false" outlineLevel="0" collapsed="false"/>
    <row r="40" s="1" customFormat="true" ht="17.25" hidden="false" customHeight="false" outlineLevel="0" collapsed="false"/>
    <row r="41" s="1" customFormat="true" ht="17.25" hidden="false" customHeight="false" outlineLevel="0" collapsed="false"/>
    <row r="42" s="1" customFormat="true" ht="17.25" hidden="false" customHeight="false" outlineLevel="0" collapsed="false"/>
    <row r="43" s="1" customFormat="true" ht="17.25" hidden="false" customHeight="false" outlineLevel="0" collapsed="false"/>
  </sheetData>
  <sheetProtection algorithmName="SHA-512" hashValue="Wtmkn5jyKCN92e8Zu54SOeCfJzf7icTYDgyaMiDQzb+pgZSElXjvbnBOJqgM4fJwYNB+FJfmN/EbpG8Z9mexBA==" saltValue="sO8Z32o+xqI++F3VRNG+nw==" spinCount="100000" sheet="true" objects="true" scenarios="true" selectLockedCells="true"/>
  <mergeCells count="27">
    <mergeCell ref="E14:K14"/>
    <mergeCell ref="F16:J16"/>
    <mergeCell ref="F17:K17"/>
    <mergeCell ref="F18:G18"/>
    <mergeCell ref="H18:K18"/>
    <mergeCell ref="F19:G19"/>
    <mergeCell ref="H19:K19"/>
    <mergeCell ref="F20:G20"/>
    <mergeCell ref="H20:K20"/>
    <mergeCell ref="F21:G21"/>
    <mergeCell ref="H21:K21"/>
    <mergeCell ref="F22:G22"/>
    <mergeCell ref="H22:K22"/>
    <mergeCell ref="F24:J24"/>
    <mergeCell ref="F25:K25"/>
    <mergeCell ref="F26:G26"/>
    <mergeCell ref="H26:K26"/>
    <mergeCell ref="F27:G27"/>
    <mergeCell ref="H27:K27"/>
    <mergeCell ref="F28:G28"/>
    <mergeCell ref="H28:K28"/>
    <mergeCell ref="F29:G29"/>
    <mergeCell ref="H29:K29"/>
    <mergeCell ref="F30:G30"/>
    <mergeCell ref="H30:K30"/>
    <mergeCell ref="F32:K32"/>
    <mergeCell ref="F33:K35"/>
  </mergeCells>
  <conditionalFormatting sqref="F33:F34">
    <cfRule type="expression" priority="2" aboveAverage="0" equalAverage="0" bottom="0" percent="0" rank="0" text="" dxfId="51">
      <formula>F33=""</formula>
    </cfRule>
  </conditionalFormatting>
  <conditionalFormatting sqref="K24 H27:K30">
    <cfRule type="expression" priority="3" aboveAverage="0" equalAverage="0" bottom="0" percent="0" rank="0" text="" dxfId="52">
      <formula>H24=""</formula>
    </cfRule>
  </conditionalFormatting>
  <conditionalFormatting sqref="K16 H19:K22">
    <cfRule type="expression" priority="4" aboveAverage="0" equalAverage="0" bottom="0" percent="0" rank="0" text="" dxfId="53">
      <formula>H16=""</formula>
    </cfRule>
  </conditionalFormatting>
  <dataValidations count="1">
    <dataValidation allowBlank="true" errorStyle="stop" operator="between" showDropDown="false" showErrorMessage="true" showInputMessage="true" sqref="K16 K24" type="list">
      <formula1>INDIRECT("tbl_YesNo")</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300"/>
  <sheetViews>
    <sheetView showFormulas="false" showGridLines="false" showRowColHeaders="false" showZeros="true" rightToLeft="false" tabSelected="false" showOutlineSymbols="true" defaultGridColor="true" view="normal" topLeftCell="A1" colorId="64" zoomScale="100" zoomScaleNormal="100" zoomScalePageLayoutView="85" workbookViewId="0">
      <pane xSplit="0" ySplit="12" topLeftCell="A13" activePane="bottomLeft" state="frozen"/>
      <selection pane="topLeft" activeCell="A1" activeCellId="0" sqref="A1"/>
      <selection pane="bottomLeft" activeCell="K17" activeCellId="0" sqref="K17"/>
    </sheetView>
  </sheetViews>
  <sheetFormatPr defaultColWidth="8.66796875" defaultRowHeight="17.25" zeroHeight="false" outlineLevelRow="0" outlineLevelCol="0"/>
  <cols>
    <col collapsed="false" customWidth="true" hidden="false" outlineLevel="0" max="1" min="1" style="1" width="14.33"/>
    <col collapsed="false" customWidth="true" hidden="true" outlineLevel="0" max="3" min="2" style="1" width="4.44"/>
    <col collapsed="false" customWidth="true" hidden="true" outlineLevel="0" max="4" min="4" style="1" width="7.33"/>
    <col collapsed="false" customWidth="true" hidden="false" outlineLevel="0" max="5" min="5" style="1" width="5.66"/>
    <col collapsed="false" customWidth="true" hidden="false" outlineLevel="0" max="6" min="6" style="1" width="43.44"/>
    <col collapsed="false" customWidth="true" hidden="false" outlineLevel="0" max="11" min="7" style="1" width="25.67"/>
    <col collapsed="false" customWidth="false" hidden="false" outlineLevel="0" max="16384" min="12" style="1" width="8.67"/>
  </cols>
  <sheetData>
    <row r="3" customFormat="false" ht="17.25" hidden="false" customHeight="false" outlineLevel="0" collapsed="false">
      <c r="G3" s="2"/>
    </row>
    <row r="10" customFormat="false" ht="17.25" hidden="false" customHeight="false" outlineLevel="0" collapsed="false">
      <c r="J10" s="3"/>
      <c r="K10" s="3"/>
    </row>
    <row r="11" customFormat="false" ht="17.25" hidden="false" customHeight="false" outlineLevel="0" collapsed="false">
      <c r="J11" s="4"/>
      <c r="K11" s="4"/>
    </row>
    <row r="12" customFormat="false" ht="17.25" hidden="false" customHeight="false" outlineLevel="0" collapsed="false">
      <c r="J12" s="3"/>
      <c r="K12" s="3"/>
    </row>
    <row r="13" customFormat="false" ht="17.25" hidden="false" customHeight="false" outlineLevel="0" collapsed="false">
      <c r="B13" s="1" t="s">
        <v>2</v>
      </c>
      <c r="C13" s="8" t="s">
        <v>3</v>
      </c>
      <c r="D13" s="8" t="s">
        <v>3</v>
      </c>
    </row>
    <row r="14" customFormat="false" ht="37.5" hidden="false" customHeight="true" outlineLevel="0" collapsed="false">
      <c r="E14" s="50" t="s">
        <v>185</v>
      </c>
      <c r="F14" s="50"/>
      <c r="G14" s="50"/>
      <c r="H14" s="50"/>
      <c r="I14" s="50"/>
      <c r="J14" s="50"/>
      <c r="K14" s="50"/>
    </row>
    <row r="15" customFormat="false" ht="18" hidden="false" customHeight="false" outlineLevel="0" collapsed="false">
      <c r="E15" s="51" t="str">
        <f aca="false">IFERROR("(Լրացնել "&amp;TEXT(EOMONTH(QuestionnaireDate,-1),"dd/mm/yyyy")&amp;" դրությամբ)","(Լրացնել  _/_/____ դրությամբ)")</f>
        <v>(Լրացնել  _/_/____ դրությամբ)</v>
      </c>
      <c r="F15" s="51"/>
      <c r="G15" s="51"/>
      <c r="H15" s="51"/>
      <c r="I15" s="51"/>
      <c r="J15" s="51"/>
      <c r="K15" s="51"/>
    </row>
    <row r="16" customFormat="false" ht="9" hidden="false" customHeight="true" outlineLevel="0" collapsed="false">
      <c r="C16" s="8"/>
      <c r="D16" s="8"/>
    </row>
    <row r="17" customFormat="false" ht="18" hidden="false" customHeight="true" outlineLevel="0" collapsed="false">
      <c r="B17" s="8" t="n">
        <v>1</v>
      </c>
      <c r="C17" s="8" t="str">
        <f aca="false">E17</f>
        <v>1)</v>
      </c>
      <c r="D17" s="8" t="str">
        <f aca="false">IF(PropertyQ1="",C17,"Ok")</f>
        <v>1)</v>
      </c>
      <c r="E17" s="10" t="s">
        <v>7</v>
      </c>
      <c r="F17" s="37" t="s">
        <v>186</v>
      </c>
      <c r="G17" s="37"/>
      <c r="H17" s="37"/>
      <c r="I17" s="37"/>
      <c r="J17" s="37"/>
      <c r="K17" s="38"/>
    </row>
    <row r="18" customFormat="false" ht="18" hidden="true" customHeight="false" outlineLevel="0" collapsed="false">
      <c r="B18" s="8"/>
      <c r="C18" s="8"/>
      <c r="D18" s="8"/>
      <c r="E18" s="52" t="s">
        <v>106</v>
      </c>
      <c r="F18" s="12" t="s">
        <v>14</v>
      </c>
      <c r="G18" s="12"/>
      <c r="H18" s="12"/>
      <c r="I18" s="12"/>
      <c r="J18" s="12"/>
      <c r="K18" s="12"/>
    </row>
    <row r="19" customFormat="false" ht="18" hidden="true" customHeight="false" outlineLevel="0" collapsed="false">
      <c r="B19" s="8" t="n">
        <v>1</v>
      </c>
      <c r="C19" s="8" t="str">
        <f aca="false">E18</f>
        <v>1.1)</v>
      </c>
      <c r="D19" s="16"/>
      <c r="E19" s="10"/>
      <c r="F19" s="10" t="s">
        <v>15</v>
      </c>
      <c r="G19" s="10" t="n">
        <v>1</v>
      </c>
    </row>
    <row r="20" customFormat="false" ht="18" hidden="true" customHeight="false" outlineLevel="0" collapsed="false">
      <c r="B20" s="17"/>
      <c r="C20" s="16" t="n">
        <v>1</v>
      </c>
      <c r="D20" s="8" t="str">
        <f aca="true">IF(AND(PropertyQ1=ForCodesYES,COUNTA(INDIRECT("$F"&amp;ROW()-C20&amp;":$K"&amp;ROW()-C20))&lt;&gt;COUNTA(INDIRECT("$F"&amp;ROW()&amp;":$K"&amp;ROW()))),OFFSET(D20,-C20,-1),"Ok")</f>
        <v>Ok</v>
      </c>
      <c r="E20" s="10"/>
      <c r="F20" s="18" t="s">
        <v>108</v>
      </c>
      <c r="G20" s="13"/>
    </row>
    <row r="21" customFormat="false" ht="18" hidden="true" customHeight="false" outlineLevel="0" collapsed="false">
      <c r="B21" s="17"/>
      <c r="C21" s="16" t="n">
        <v>2</v>
      </c>
      <c r="D21" s="8" t="str">
        <f aca="true">IF(AND(PropertyQ1=ForCodesYES,COUNTA(INDIRECT("$F"&amp;ROW()-C21&amp;":$K"&amp;ROW()-C21))&lt;&gt;COUNTA(INDIRECT("$F"&amp;ROW()&amp;":$K"&amp;ROW()))),OFFSET(D21,-C21,-1),"Ok")</f>
        <v>Ok</v>
      </c>
      <c r="E21" s="10"/>
      <c r="F21" s="18" t="s">
        <v>187</v>
      </c>
      <c r="G21" s="13"/>
    </row>
    <row r="22" customFormat="false" ht="18" hidden="true" customHeight="false" outlineLevel="0" collapsed="false">
      <c r="B22" s="17"/>
      <c r="C22" s="16" t="n">
        <v>3</v>
      </c>
      <c r="D22" s="8" t="str">
        <f aca="true">IF(AND(PropertyQ1=ForCodesYES,COUNTA(INDIRECT("$F"&amp;ROW()-C22&amp;":$K"&amp;ROW()-C22))&lt;&gt;COUNTA(INDIRECT("$F"&amp;ROW()&amp;":$K"&amp;ROW()))),OFFSET(D22,-C22,-1),"Ok")</f>
        <v>Ok</v>
      </c>
      <c r="E22" s="10"/>
      <c r="F22" s="18" t="s">
        <v>188</v>
      </c>
      <c r="G22" s="30"/>
    </row>
    <row r="23" customFormat="false" ht="18" hidden="true" customHeight="false" outlineLevel="0" collapsed="false">
      <c r="B23" s="17"/>
      <c r="C23" s="16" t="n">
        <v>4</v>
      </c>
      <c r="D23" s="8"/>
      <c r="E23" s="10"/>
      <c r="F23" s="53" t="s">
        <v>189</v>
      </c>
      <c r="G23" s="53"/>
    </row>
    <row r="24" customFormat="false" ht="36" hidden="true" customHeight="false" outlineLevel="0" collapsed="false">
      <c r="B24" s="17"/>
      <c r="C24" s="16" t="n">
        <v>5</v>
      </c>
      <c r="D24" s="8" t="str">
        <f aca="true">IF(AND(PropertyQ1=ForCodesYES,COUNTA(INDIRECT("$F"&amp;ROW()-C24&amp;":$K"&amp;ROW()-C24))&lt;&gt;COUNTA(INDIRECT("$F"&amp;ROW()&amp;":$K"&amp;ROW()))),OFFSET(D24,-C24,-1),"Ok")</f>
        <v>Ok</v>
      </c>
      <c r="E24" s="10"/>
      <c r="F24" s="18" t="s">
        <v>25</v>
      </c>
      <c r="G24" s="41"/>
    </row>
    <row r="25" customFormat="false" ht="18" hidden="true" customHeight="false" outlineLevel="0" collapsed="false">
      <c r="B25" s="17"/>
      <c r="C25" s="16" t="n">
        <v>6</v>
      </c>
      <c r="D25" s="8"/>
      <c r="E25" s="10"/>
      <c r="F25" s="18" t="s">
        <v>26</v>
      </c>
      <c r="G25" s="13"/>
    </row>
    <row r="26" customFormat="false" ht="36" hidden="true" customHeight="false" outlineLevel="0" collapsed="false">
      <c r="B26" s="17"/>
      <c r="C26" s="16" t="n">
        <v>7</v>
      </c>
      <c r="D26" s="8"/>
      <c r="E26" s="10"/>
      <c r="F26" s="18" t="s">
        <v>27</v>
      </c>
      <c r="G26" s="13"/>
    </row>
    <row r="27" customFormat="false" ht="18" hidden="true" customHeight="false" outlineLevel="0" collapsed="false">
      <c r="B27" s="17"/>
      <c r="C27" s="16" t="n">
        <v>8</v>
      </c>
      <c r="D27" s="8"/>
      <c r="E27" s="10"/>
      <c r="F27" s="18" t="s">
        <v>28</v>
      </c>
      <c r="G27" s="41"/>
    </row>
    <row r="28" customFormat="false" ht="18" hidden="true" customHeight="false" outlineLevel="0" collapsed="false">
      <c r="B28" s="17"/>
      <c r="C28" s="16" t="n">
        <v>9</v>
      </c>
      <c r="D28" s="8" t="str">
        <f aca="true">IF(AND(PropertyQ1=ForCodesYES,COUNTA(INDIRECT("$F"&amp;ROW()-C28&amp;":$K"&amp;ROW()-C28))&lt;&gt;COUNTA(INDIRECT("$F"&amp;ROW()&amp;":$K"&amp;ROW()))),OFFSET(D28,-C28,-1),"Ok")</f>
        <v>Ok</v>
      </c>
      <c r="E28" s="10"/>
      <c r="F28" s="18" t="s">
        <v>190</v>
      </c>
      <c r="G28" s="13"/>
    </row>
    <row r="29" customFormat="false" ht="18" hidden="true" customHeight="false" outlineLevel="0" collapsed="false">
      <c r="B29" s="17"/>
      <c r="C29" s="16" t="n">
        <v>10</v>
      </c>
      <c r="D29" s="8" t="str">
        <f aca="true">IF(AND(PropertyQ1=ForCodesYES,COUNTA(INDIRECT("$F"&amp;ROW()-C29&amp;":$K"&amp;ROW()-C29))&lt;&gt;COUNTA(INDIRECT("$F"&amp;ROW()&amp;":$K"&amp;ROW()))),OFFSET(D29,-C29,-1),"Ok")</f>
        <v>Ok</v>
      </c>
      <c r="E29" s="10"/>
      <c r="F29" s="18" t="s">
        <v>191</v>
      </c>
      <c r="G29" s="13"/>
    </row>
    <row r="30" customFormat="false" ht="18" hidden="true" customHeight="false" outlineLevel="0" collapsed="false">
      <c r="B30" s="17"/>
      <c r="C30" s="16" t="n">
        <v>11</v>
      </c>
      <c r="D30" s="8" t="str">
        <f aca="true">IF(AND(PropertyQ1=ForCodesYES,COUNTA(INDIRECT("$F"&amp;ROW()-C30&amp;":$K"&amp;ROW()-C30))&lt;&gt;COUNTA(INDIRECT("$F"&amp;ROW()&amp;":$K"&amp;ROW()))),OFFSET(D30,-C30,-1),"Ok")</f>
        <v>Ok</v>
      </c>
      <c r="E30" s="10"/>
      <c r="F30" s="18" t="s">
        <v>192</v>
      </c>
      <c r="G30" s="13"/>
    </row>
    <row r="31" customFormat="false" ht="36" hidden="true" customHeight="false" outlineLevel="0" collapsed="false">
      <c r="B31" s="17"/>
      <c r="C31" s="16" t="n">
        <v>12</v>
      </c>
      <c r="D31" s="8"/>
      <c r="E31" s="10"/>
      <c r="F31" s="18" t="s">
        <v>193</v>
      </c>
      <c r="G31" s="13"/>
    </row>
    <row r="32" customFormat="false" ht="18" hidden="true" customHeight="false" outlineLevel="0" collapsed="false">
      <c r="B32" s="17"/>
      <c r="C32" s="16" t="n">
        <v>13</v>
      </c>
      <c r="D32" s="8"/>
      <c r="E32" s="10"/>
      <c r="F32" s="18" t="s">
        <v>109</v>
      </c>
      <c r="G32" s="13"/>
    </row>
    <row r="33" customFormat="false" ht="9" hidden="false" customHeight="true" outlineLevel="0" collapsed="false">
      <c r="C33" s="8"/>
      <c r="D33" s="8"/>
    </row>
    <row r="34" customFormat="false" ht="18" hidden="false" customHeight="true" outlineLevel="0" collapsed="false">
      <c r="B34" s="8" t="n">
        <v>1</v>
      </c>
      <c r="C34" s="8" t="str">
        <f aca="false">E34</f>
        <v>2)</v>
      </c>
      <c r="D34" s="8" t="str">
        <f aca="false">IF(PropertyQ2="",C34,"Ok")</f>
        <v>2)</v>
      </c>
      <c r="E34" s="10" t="s">
        <v>11</v>
      </c>
      <c r="F34" s="37" t="s">
        <v>194</v>
      </c>
      <c r="G34" s="37"/>
      <c r="H34" s="37"/>
      <c r="I34" s="37"/>
      <c r="J34" s="37"/>
      <c r="K34" s="38"/>
    </row>
    <row r="35" customFormat="false" ht="18" hidden="true" customHeight="true" outlineLevel="0" collapsed="false">
      <c r="B35" s="8"/>
      <c r="C35" s="8"/>
      <c r="D35" s="8"/>
      <c r="E35" s="52" t="s">
        <v>13</v>
      </c>
      <c r="F35" s="21" t="s">
        <v>145</v>
      </c>
      <c r="G35" s="21"/>
      <c r="H35" s="21"/>
      <c r="I35" s="21"/>
      <c r="J35" s="21"/>
      <c r="K35" s="21"/>
    </row>
    <row r="36" customFormat="false" ht="18" hidden="true" customHeight="false" outlineLevel="0" collapsed="false">
      <c r="B36" s="8" t="n">
        <v>1</v>
      </c>
      <c r="C36" s="8" t="str">
        <f aca="false">E35</f>
        <v>2.1)</v>
      </c>
      <c r="D36" s="16"/>
      <c r="E36" s="10"/>
      <c r="F36" s="39" t="s">
        <v>15</v>
      </c>
      <c r="G36" s="10" t="n">
        <v>1</v>
      </c>
    </row>
    <row r="37" customFormat="false" ht="36" hidden="true" customHeight="false" outlineLevel="0" collapsed="false">
      <c r="B37" s="17"/>
      <c r="C37" s="16" t="n">
        <v>1</v>
      </c>
      <c r="D37" s="8" t="str">
        <f aca="true">IF(AND(PropertyQ2=ForCodesYES,COUNTA(INDIRECT("$F"&amp;ROW()-C37&amp;":$K"&amp;ROW()-C37))&lt;&gt;COUNTA(INDIRECT("$F"&amp;ROW()&amp;":$K"&amp;ROW()))),OFFSET(D37,-C37,-1),"Ok")</f>
        <v>Ok</v>
      </c>
      <c r="E37" s="10"/>
      <c r="F37" s="40" t="s">
        <v>195</v>
      </c>
      <c r="G37" s="13"/>
    </row>
    <row r="38" customFormat="false" ht="18" hidden="true" customHeight="false" outlineLevel="0" collapsed="false">
      <c r="B38" s="17"/>
      <c r="C38" s="16" t="n">
        <v>2</v>
      </c>
      <c r="D38" s="8" t="str">
        <f aca="true">IF(AND(PropertyQ2=ForCodesYES,COUNTA(INDIRECT("$F"&amp;ROW()-C38&amp;":$K"&amp;ROW()-C38))&lt;&gt;COUNTA(INDIRECT("$F"&amp;ROW()&amp;":$K"&amp;ROW()))),OFFSET(D38,-C38,-1),"Ok")</f>
        <v>Ok</v>
      </c>
      <c r="E38" s="10"/>
      <c r="F38" s="40" t="s">
        <v>196</v>
      </c>
      <c r="G38" s="30"/>
    </row>
    <row r="39" customFormat="false" ht="54" hidden="true" customHeight="false" outlineLevel="0" collapsed="false">
      <c r="B39" s="17"/>
      <c r="C39" s="16" t="n">
        <v>3</v>
      </c>
      <c r="D39" s="8" t="str">
        <f aca="true">IF(AND(PropertyQ2=ForCodesYES,COUNTA(INDIRECT("$F"&amp;ROW()-C39&amp;":$K"&amp;ROW()-C39))&lt;&gt;COUNTA(INDIRECT("$F"&amp;ROW()&amp;":$K"&amp;ROW()))),OFFSET(D39,-C39,-1),"Ok")</f>
        <v>Ok</v>
      </c>
      <c r="E39" s="10"/>
      <c r="F39" s="40" t="s">
        <v>197</v>
      </c>
      <c r="G39" s="13"/>
    </row>
    <row r="40" customFormat="false" ht="18" hidden="true" customHeight="false" outlineLevel="0" collapsed="false">
      <c r="B40" s="17"/>
      <c r="C40" s="16" t="n">
        <v>4</v>
      </c>
      <c r="D40" s="8"/>
      <c r="E40" s="10"/>
      <c r="F40" s="40" t="s">
        <v>198</v>
      </c>
      <c r="G40" s="13"/>
    </row>
    <row r="41" customFormat="false" ht="18" hidden="true" customHeight="false" outlineLevel="0" collapsed="false">
      <c r="B41" s="17"/>
      <c r="C41" s="16" t="n">
        <v>5</v>
      </c>
      <c r="D41" s="8" t="str">
        <f aca="true">IF(AND(PropertyQ2=ForCodesYES,COUNTA(INDIRECT("$F"&amp;ROW()-C41&amp;":$K"&amp;ROW()-C41))&lt;&gt;COUNTA(INDIRECT("$F"&amp;ROW()&amp;":$K"&amp;ROW()))),OFFSET(D41,-C41,-1),"Ok")</f>
        <v>Ok</v>
      </c>
      <c r="E41" s="10"/>
      <c r="F41" s="40" t="s">
        <v>199</v>
      </c>
      <c r="G41" s="13"/>
    </row>
    <row r="42" customFormat="false" ht="18" hidden="true" customHeight="false" outlineLevel="0" collapsed="false">
      <c r="B42" s="17"/>
      <c r="C42" s="16" t="n">
        <v>6</v>
      </c>
      <c r="D42" s="8" t="str">
        <f aca="true">IF(AND(PropertyQ2=ForCodesYES,COUNTA(INDIRECT("$F"&amp;ROW()-C42&amp;":$K"&amp;ROW()-C42))&lt;&gt;COUNTA(INDIRECT("$F"&amp;ROW()&amp;":$K"&amp;ROW()))),OFFSET(D42,-C42,-1),"Ok")</f>
        <v>Ok</v>
      </c>
      <c r="E42" s="10"/>
      <c r="F42" s="40" t="s">
        <v>200</v>
      </c>
      <c r="G42" s="13"/>
    </row>
    <row r="43" customFormat="false" ht="18" hidden="true" customHeight="false" outlineLevel="0" collapsed="false">
      <c r="B43" s="17"/>
      <c r="C43" s="16" t="n">
        <v>7</v>
      </c>
      <c r="D43" s="8" t="str">
        <f aca="true">IF(AND(PropertyQ2=ForCodesYES,COUNTA(INDIRECT("$F"&amp;ROW()-C43&amp;":$K"&amp;ROW()-C43))&lt;&gt;COUNTA(INDIRECT("$F"&amp;ROW()&amp;":$K"&amp;ROW()))),OFFSET(D43,-C43,-1),"Ok")</f>
        <v>Ok</v>
      </c>
      <c r="E43" s="10"/>
      <c r="F43" s="40" t="s">
        <v>201</v>
      </c>
      <c r="G43" s="13"/>
    </row>
    <row r="44" customFormat="false" ht="36" hidden="true" customHeight="false" outlineLevel="0" collapsed="false">
      <c r="B44" s="17"/>
      <c r="C44" s="16" t="n">
        <v>8</v>
      </c>
      <c r="D44" s="8" t="str">
        <f aca="true">IF(AND(PropertyQ2=ForCodesYES,COUNTA(INDIRECT("$F"&amp;ROW()-C44&amp;":$K"&amp;ROW()-C44))&lt;&gt;COUNTA(INDIRECT("$F"&amp;ROW()&amp;":$K"&amp;ROW()))),OFFSET(D44,-C44,-1),"Ok")</f>
        <v>Ok</v>
      </c>
      <c r="E44" s="10"/>
      <c r="F44" s="40" t="s">
        <v>202</v>
      </c>
      <c r="G44" s="30"/>
    </row>
    <row r="45" customFormat="false" ht="36" hidden="true" customHeight="false" outlineLevel="0" collapsed="false">
      <c r="B45" s="17"/>
      <c r="C45" s="16" t="n">
        <v>9</v>
      </c>
      <c r="D45" s="8" t="str">
        <f aca="true">IF(AND(PropertyQ2=ForCodesYES,COUNTA(INDIRECT("$F"&amp;ROW()-C45&amp;":$K"&amp;ROW()-C45))&lt;&gt;COUNTA(INDIRECT("$F"&amp;ROW()&amp;":$K"&amp;ROW()))),OFFSET(D45,-C45,-1),"Ok")</f>
        <v>Ok</v>
      </c>
      <c r="E45" s="10"/>
      <c r="F45" s="40" t="s">
        <v>203</v>
      </c>
      <c r="G45" s="13"/>
    </row>
    <row r="46" customFormat="false" ht="18" hidden="true" customHeight="false" outlineLevel="0" collapsed="false">
      <c r="B46" s="17"/>
      <c r="C46" s="16" t="n">
        <v>10</v>
      </c>
      <c r="D46" s="8" t="str">
        <f aca="true">IF(AND(PropertyQ2=ForCodesYES,COUNTA(INDIRECT("$F"&amp;ROW()-C46&amp;":$K"&amp;ROW()-C46))&lt;&gt;COUNTA(INDIRECT("$F"&amp;ROW()&amp;":$K"&amp;ROW()))),OFFSET(D46,-C46,-1),"Ok")</f>
        <v>Ok</v>
      </c>
      <c r="E46" s="10"/>
      <c r="F46" s="40" t="s">
        <v>204</v>
      </c>
      <c r="G46" s="13"/>
    </row>
    <row r="47" customFormat="false" ht="18" hidden="true" customHeight="false" outlineLevel="0" collapsed="false">
      <c r="B47" s="17"/>
      <c r="C47" s="16" t="n">
        <v>11</v>
      </c>
      <c r="D47" s="8" t="str">
        <f aca="true">IF(AND(PropertyQ2=ForCodesYES,COUNTA(INDIRECT("$F"&amp;ROW()-C47&amp;":$K"&amp;ROW()-C47))&lt;&gt;COUNTA(INDIRECT("$F"&amp;ROW()&amp;":$K"&amp;ROW()))),OFFSET(D47,-C47,-1),"Ok")</f>
        <v>Ok</v>
      </c>
      <c r="E47" s="10"/>
      <c r="F47" s="40" t="s">
        <v>205</v>
      </c>
      <c r="G47" s="13"/>
    </row>
    <row r="48" customFormat="false" ht="9" hidden="false" customHeight="true" outlineLevel="0" collapsed="false">
      <c r="C48" s="8"/>
      <c r="D48" s="8"/>
    </row>
    <row r="49" customFormat="false" ht="75" hidden="false" customHeight="true" outlineLevel="0" collapsed="false">
      <c r="B49" s="8" t="n">
        <v>1</v>
      </c>
      <c r="C49" s="8" t="str">
        <f aca="false">E49</f>
        <v>3)</v>
      </c>
      <c r="D49" s="8" t="str">
        <f aca="false">IF(PropertyQ3="",C49,"Ok")</f>
        <v>3)</v>
      </c>
      <c r="E49" s="11" t="s">
        <v>20</v>
      </c>
      <c r="F49" s="21" t="s">
        <v>206</v>
      </c>
      <c r="G49" s="21"/>
      <c r="H49" s="21"/>
      <c r="I49" s="21"/>
      <c r="J49" s="21"/>
      <c r="K49" s="38"/>
    </row>
    <row r="50" customFormat="false" ht="18" hidden="true" customHeight="true" outlineLevel="0" collapsed="false">
      <c r="B50" s="8"/>
      <c r="C50" s="8"/>
      <c r="D50" s="8"/>
      <c r="E50" s="52" t="s">
        <v>120</v>
      </c>
      <c r="F50" s="21" t="s">
        <v>145</v>
      </c>
      <c r="G50" s="21"/>
      <c r="H50" s="21"/>
      <c r="I50" s="21"/>
      <c r="J50" s="21"/>
      <c r="K50" s="21"/>
    </row>
    <row r="51" customFormat="false" ht="18" hidden="true" customHeight="false" outlineLevel="0" collapsed="false">
      <c r="B51" s="8" t="n">
        <v>1</v>
      </c>
      <c r="C51" s="8" t="str">
        <f aca="false">E50</f>
        <v>3.1)</v>
      </c>
      <c r="D51" s="16"/>
      <c r="E51" s="10"/>
      <c r="F51" s="39" t="s">
        <v>15</v>
      </c>
      <c r="G51" s="10" t="n">
        <v>1</v>
      </c>
    </row>
    <row r="52" customFormat="false" ht="36" hidden="true" customHeight="false" outlineLevel="0" collapsed="false">
      <c r="B52" s="17"/>
      <c r="C52" s="16" t="n">
        <v>1</v>
      </c>
      <c r="D52" s="8" t="str">
        <f aca="true">IF(AND(PropertyQ3=ForCodesYES,COUNTA(INDIRECT("$F"&amp;ROW()-C52&amp;":$K"&amp;ROW()-C52))&lt;&gt;COUNTA(INDIRECT("$F"&amp;ROW()&amp;":$K"&amp;ROW()))),OFFSET(D52,-C52,-1),"Ok")</f>
        <v>Ok</v>
      </c>
      <c r="E52" s="10"/>
      <c r="F52" s="40" t="s">
        <v>207</v>
      </c>
      <c r="G52" s="13"/>
    </row>
    <row r="53" customFormat="false" ht="36" hidden="true" customHeight="false" outlineLevel="0" collapsed="false">
      <c r="B53" s="17"/>
      <c r="C53" s="16" t="n">
        <v>2</v>
      </c>
      <c r="D53" s="8" t="str">
        <f aca="true">IF(AND(PropertyQ3=ForCodesYES,COUNTA(INDIRECT("$F"&amp;ROW()-C53&amp;":$K"&amp;ROW()-C53))&lt;&gt;COUNTA(INDIRECT("$F"&amp;ROW()&amp;":$K"&amp;ROW()))),OFFSET(D53,-C53,-1),"Ok")</f>
        <v>Ok</v>
      </c>
      <c r="E53" s="10"/>
      <c r="F53" s="40" t="s">
        <v>195</v>
      </c>
      <c r="G53" s="13"/>
    </row>
    <row r="54" customFormat="false" ht="36" hidden="true" customHeight="false" outlineLevel="0" collapsed="false">
      <c r="B54" s="17"/>
      <c r="C54" s="16" t="n">
        <v>3</v>
      </c>
      <c r="D54" s="8" t="str">
        <f aca="true">IF(AND(PropertyQ3=ForCodesYES,COUNTA(INDIRECT("$F"&amp;ROW()-C54&amp;":$K"&amp;ROW()-C54))&lt;&gt;COUNTA(INDIRECT("$F"&amp;ROW()&amp;":$K"&amp;ROW()))),OFFSET(D54,-C54,-1),"Ok")</f>
        <v>Ok</v>
      </c>
      <c r="E54" s="10"/>
      <c r="F54" s="40" t="s">
        <v>208</v>
      </c>
      <c r="G54" s="30"/>
    </row>
    <row r="55" customFormat="false" ht="18" hidden="true" customHeight="false" outlineLevel="0" collapsed="false">
      <c r="B55" s="17"/>
      <c r="C55" s="16" t="n">
        <v>4</v>
      </c>
      <c r="D55" s="8" t="str">
        <f aca="true">IF(AND(PropertyQ3=ForCodesYES,COUNTA(INDIRECT("$F"&amp;ROW()-C55&amp;":$K"&amp;ROW()-C55))&lt;&gt;COUNTA(INDIRECT("$F"&amp;ROW()&amp;":$K"&amp;ROW()))),OFFSET(D55,-C55,-1),"Ok")</f>
        <v>Ok</v>
      </c>
      <c r="E55" s="10"/>
      <c r="F55" s="40" t="s">
        <v>199</v>
      </c>
      <c r="G55" s="13"/>
    </row>
    <row r="56" customFormat="false" ht="18" hidden="true" customHeight="false" outlineLevel="0" collapsed="false">
      <c r="B56" s="17"/>
      <c r="C56" s="16" t="n">
        <v>5</v>
      </c>
      <c r="D56" s="8" t="str">
        <f aca="true">IF(AND(PropertyQ3=ForCodesYES,COUNTA(INDIRECT("$F"&amp;ROW()-C56&amp;":$K"&amp;ROW()-C56))&lt;&gt;COUNTA(INDIRECT("$F"&amp;ROW()&amp;":$K"&amp;ROW()))),OFFSET(D56,-C56,-1),"Ok")</f>
        <v>Ok</v>
      </c>
      <c r="E56" s="10"/>
      <c r="F56" s="40" t="s">
        <v>200</v>
      </c>
      <c r="G56" s="13"/>
    </row>
    <row r="57" customFormat="false" ht="18" hidden="true" customHeight="false" outlineLevel="0" collapsed="false">
      <c r="B57" s="17"/>
      <c r="C57" s="16" t="n">
        <v>6</v>
      </c>
      <c r="D57" s="8" t="str">
        <f aca="true">IF(AND(PropertyQ3=ForCodesYES,COUNTA(INDIRECT("$F"&amp;ROW()-C57&amp;":$K"&amp;ROW()-C57))&lt;&gt;COUNTA(INDIRECT("$F"&amp;ROW()&amp;":$K"&amp;ROW()))),OFFSET(D57,-C57,-1),"Ok")</f>
        <v>Ok</v>
      </c>
      <c r="E57" s="10"/>
      <c r="F57" s="40" t="s">
        <v>201</v>
      </c>
      <c r="G57" s="13"/>
    </row>
    <row r="58" customFormat="false" ht="36" hidden="true" customHeight="false" outlineLevel="0" collapsed="false">
      <c r="B58" s="17"/>
      <c r="C58" s="16" t="n">
        <v>7</v>
      </c>
      <c r="D58" s="8" t="str">
        <f aca="true">IF(AND(PropertyQ3=ForCodesYES,COUNTA(INDIRECT("$F"&amp;ROW()-C58&amp;":$K"&amp;ROW()-C58))&lt;&gt;COUNTA(INDIRECT("$F"&amp;ROW()&amp;":$K"&amp;ROW()))),OFFSET(D58,-C58,-1),"Ok")</f>
        <v>Ok</v>
      </c>
      <c r="E58" s="10"/>
      <c r="F58" s="40" t="s">
        <v>209</v>
      </c>
      <c r="G58" s="13"/>
    </row>
    <row r="59" customFormat="false" ht="9" hidden="true" customHeight="true" outlineLevel="0" collapsed="false">
      <c r="C59" s="8"/>
      <c r="D59" s="8"/>
    </row>
    <row r="60" customFormat="false" ht="18" hidden="true" customHeight="true" outlineLevel="0" collapsed="false">
      <c r="B60" s="8"/>
      <c r="C60" s="8" t="str">
        <f aca="false">E60</f>
        <v>3.2)</v>
      </c>
      <c r="D60" s="8"/>
      <c r="E60" s="52" t="s">
        <v>149</v>
      </c>
      <c r="F60" s="21" t="s">
        <v>57</v>
      </c>
      <c r="G60" s="21"/>
      <c r="H60" s="21"/>
      <c r="I60" s="21"/>
      <c r="J60" s="21"/>
      <c r="K60" s="21"/>
    </row>
    <row r="61" customFormat="false" ht="18" hidden="true" customHeight="false" outlineLevel="0" collapsed="false">
      <c r="C61" s="8" t="n">
        <v>1</v>
      </c>
      <c r="D61" s="8" t="str">
        <f aca="false">IF(F61="",C60,"Ok")</f>
        <v>3.2)</v>
      </c>
      <c r="E61" s="32"/>
      <c r="F61" s="33"/>
      <c r="G61" s="33"/>
      <c r="H61" s="33"/>
      <c r="I61" s="33"/>
      <c r="J61" s="33"/>
      <c r="K61" s="33"/>
    </row>
    <row r="62" customFormat="false" ht="18" hidden="true" customHeight="false" outlineLevel="0" collapsed="false">
      <c r="C62" s="8"/>
      <c r="D62" s="8"/>
      <c r="E62" s="34"/>
      <c r="F62" s="33"/>
      <c r="G62" s="33"/>
      <c r="H62" s="33"/>
      <c r="I62" s="33"/>
      <c r="J62" s="33"/>
      <c r="K62" s="33"/>
    </row>
    <row r="63" customFormat="false" ht="18" hidden="true" customHeight="false" outlineLevel="0" collapsed="false">
      <c r="E63" s="35"/>
      <c r="F63" s="33"/>
      <c r="G63" s="33"/>
      <c r="H63" s="33"/>
      <c r="I63" s="33"/>
      <c r="J63" s="33"/>
      <c r="K63" s="33"/>
    </row>
    <row r="64" customFormat="false" ht="9" hidden="false" customHeight="true" outlineLevel="0" collapsed="false">
      <c r="C64" s="8"/>
      <c r="D64" s="8"/>
    </row>
    <row r="65" customFormat="false" ht="18" hidden="false" customHeight="true" outlineLevel="0" collapsed="false">
      <c r="B65" s="8" t="n">
        <v>1</v>
      </c>
      <c r="C65" s="8" t="str">
        <f aca="false">E65</f>
        <v>4)</v>
      </c>
      <c r="D65" s="8" t="str">
        <f aca="false">IF(PropertyQ4="",C65,"Ok")</f>
        <v>4)</v>
      </c>
      <c r="E65" s="11" t="s">
        <v>24</v>
      </c>
      <c r="F65" s="21" t="s">
        <v>210</v>
      </c>
      <c r="G65" s="21"/>
      <c r="H65" s="21"/>
      <c r="I65" s="21"/>
      <c r="J65" s="21"/>
      <c r="K65" s="38"/>
    </row>
    <row r="66" customFormat="false" ht="18" hidden="true" customHeight="true" outlineLevel="0" collapsed="false">
      <c r="B66" s="8"/>
      <c r="C66" s="8"/>
      <c r="D66" s="8"/>
      <c r="E66" s="52" t="s">
        <v>73</v>
      </c>
      <c r="F66" s="21" t="s">
        <v>145</v>
      </c>
      <c r="G66" s="21"/>
      <c r="H66" s="21"/>
      <c r="I66" s="21"/>
      <c r="J66" s="21"/>
      <c r="K66" s="21"/>
    </row>
    <row r="67" customFormat="false" ht="18" hidden="true" customHeight="false" outlineLevel="0" collapsed="false">
      <c r="B67" s="8" t="n">
        <v>1</v>
      </c>
      <c r="C67" s="8" t="str">
        <f aca="false">E66</f>
        <v>4.1)</v>
      </c>
      <c r="D67" s="16"/>
      <c r="E67" s="10"/>
      <c r="F67" s="39" t="s">
        <v>15</v>
      </c>
      <c r="G67" s="10" t="n">
        <v>1</v>
      </c>
    </row>
    <row r="68" customFormat="false" ht="36" hidden="true" customHeight="false" outlineLevel="0" collapsed="false">
      <c r="B68" s="17"/>
      <c r="C68" s="16" t="n">
        <v>1</v>
      </c>
      <c r="D68" s="8" t="str">
        <f aca="true">IF(AND(PropertyQ4=ForCodesYES,COUNTA(INDIRECT("$F"&amp;ROW()-C68&amp;":$K"&amp;ROW()-C68))&lt;&gt;COUNTA(INDIRECT("$F"&amp;ROW()&amp;":$K"&amp;ROW()))),OFFSET(D68,-C68,-1),"Ok")</f>
        <v>Ok</v>
      </c>
      <c r="E68" s="10"/>
      <c r="F68" s="40" t="s">
        <v>195</v>
      </c>
      <c r="G68" s="13"/>
    </row>
    <row r="69" customFormat="false" ht="36" hidden="true" customHeight="false" outlineLevel="0" collapsed="false">
      <c r="B69" s="17"/>
      <c r="C69" s="16" t="n">
        <v>2</v>
      </c>
      <c r="D69" s="8" t="str">
        <f aca="true">IF(AND(PropertyQ4=ForCodesYES,COUNTA(INDIRECT("$F"&amp;ROW()-C69&amp;":$K"&amp;ROW()-C69))&lt;&gt;COUNTA(INDIRECT("$F"&amp;ROW()&amp;":$K"&amp;ROW()))),OFFSET(D69,-C69,-1),"Ok")</f>
        <v>Ok</v>
      </c>
      <c r="E69" s="10"/>
      <c r="F69" s="40" t="s">
        <v>211</v>
      </c>
      <c r="G69" s="30"/>
    </row>
    <row r="70" customFormat="false" ht="18" hidden="true" customHeight="false" outlineLevel="0" collapsed="false">
      <c r="B70" s="17"/>
      <c r="C70" s="16" t="n">
        <v>3</v>
      </c>
      <c r="D70" s="8" t="str">
        <f aca="true">IF(AND(PropertyQ4=ForCodesYES,COUNTA(INDIRECT("$F"&amp;ROW()-C70&amp;":$K"&amp;ROW()-C70))&lt;&gt;COUNTA(INDIRECT("$F"&amp;ROW()&amp;":$K"&amp;ROW()))),OFFSET(D70,-C70,-1),"Ok")</f>
        <v>Ok</v>
      </c>
      <c r="E70" s="10"/>
      <c r="F70" s="40" t="s">
        <v>212</v>
      </c>
      <c r="G70" s="13"/>
    </row>
    <row r="71" customFormat="false" ht="18" hidden="true" customHeight="false" outlineLevel="0" collapsed="false">
      <c r="B71" s="17"/>
      <c r="C71" s="16" t="n">
        <v>4</v>
      </c>
      <c r="D71" s="8" t="str">
        <f aca="true">IF(AND(PropertyQ4=ForCodesYES,COUNTA(INDIRECT("$F"&amp;ROW()-C71&amp;":$K"&amp;ROW()-C71))&lt;&gt;COUNTA(INDIRECT("$F"&amp;ROW()&amp;":$K"&amp;ROW()))),OFFSET(D71,-C71,-1),"Ok")</f>
        <v>Ok</v>
      </c>
      <c r="E71" s="10"/>
      <c r="F71" s="40" t="s">
        <v>213</v>
      </c>
      <c r="G71" s="13"/>
    </row>
    <row r="72" customFormat="false" ht="18" hidden="true" customHeight="false" outlineLevel="0" collapsed="false">
      <c r="B72" s="17"/>
      <c r="C72" s="16" t="n">
        <v>5</v>
      </c>
      <c r="D72" s="8" t="str">
        <f aca="true">IF(AND(PropertyQ4=ForCodesYES,COUNTA(INDIRECT("$F"&amp;ROW()-C72&amp;":$K"&amp;ROW()-C72))&lt;&gt;COUNTA(INDIRECT("$F"&amp;ROW()&amp;":$K"&amp;ROW()))),OFFSET(D72,-C72,-1),"Ok")</f>
        <v>Ok</v>
      </c>
      <c r="E72" s="10"/>
      <c r="F72" s="40" t="s">
        <v>214</v>
      </c>
      <c r="G72" s="13"/>
    </row>
    <row r="73" customFormat="false" ht="36" hidden="true" customHeight="false" outlineLevel="0" collapsed="false">
      <c r="B73" s="17"/>
      <c r="C73" s="16" t="n">
        <v>6</v>
      </c>
      <c r="D73" s="8" t="str">
        <f aca="true">IF(AND(PropertyQ4=ForCodesYES,COUNTA(INDIRECT("$F"&amp;ROW()-C73&amp;":$K"&amp;ROW()-C73))&lt;&gt;COUNTA(INDIRECT("$F"&amp;ROW()&amp;":$K"&amp;ROW()))),OFFSET(D73,-C73,-1),"Ok")</f>
        <v>Ok</v>
      </c>
      <c r="E73" s="10"/>
      <c r="F73" s="40" t="s">
        <v>215</v>
      </c>
      <c r="G73" s="30"/>
    </row>
    <row r="74" customFormat="false" ht="36" hidden="true" customHeight="false" outlineLevel="0" collapsed="false">
      <c r="B74" s="17"/>
      <c r="C74" s="16" t="n">
        <v>7</v>
      </c>
      <c r="D74" s="8" t="str">
        <f aca="true">IF(AND(PropertyQ4=ForCodesYES,COUNTA(INDIRECT("$F"&amp;ROW()-C74&amp;":$K"&amp;ROW()-C74))&lt;&gt;COUNTA(INDIRECT("$F"&amp;ROW()&amp;":$K"&amp;ROW()))),OFFSET(D74,-C74,-1),"Ok")</f>
        <v>Ok</v>
      </c>
      <c r="E74" s="10"/>
      <c r="F74" s="40" t="s">
        <v>216</v>
      </c>
      <c r="G74" s="13"/>
    </row>
    <row r="75" customFormat="false" ht="18" hidden="true" customHeight="false" outlineLevel="0" collapsed="false">
      <c r="B75" s="17"/>
      <c r="C75" s="16" t="n">
        <v>8</v>
      </c>
      <c r="D75" s="8" t="str">
        <f aca="true">IF(AND(PropertyQ4=ForCodesYES,COUNTA(INDIRECT("$F"&amp;ROW()-C75&amp;":$K"&amp;ROW()-C75))&lt;&gt;COUNTA(INDIRECT("$F"&amp;ROW()&amp;":$K"&amp;ROW()))),OFFSET(D75,-C75,-1),"Ok")</f>
        <v>Ok</v>
      </c>
      <c r="E75" s="10"/>
      <c r="F75" s="40" t="s">
        <v>204</v>
      </c>
      <c r="G75" s="13"/>
    </row>
    <row r="76" customFormat="false" ht="18" hidden="true" customHeight="false" outlineLevel="0" collapsed="false">
      <c r="B76" s="17"/>
      <c r="C76" s="16" t="n">
        <v>9</v>
      </c>
      <c r="D76" s="8" t="str">
        <f aca="true">IF(AND(PropertyQ4=ForCodesYES,COUNTA(INDIRECT("$F"&amp;ROW()-C76&amp;":$K"&amp;ROW()-C76))&lt;&gt;COUNTA(INDIRECT("$F"&amp;ROW()&amp;":$K"&amp;ROW()))),OFFSET(D76,-C76,-1),"Ok")</f>
        <v>Ok</v>
      </c>
      <c r="E76" s="10"/>
      <c r="F76" s="40" t="s">
        <v>205</v>
      </c>
      <c r="G76" s="13"/>
    </row>
    <row r="77" customFormat="false" ht="9" hidden="true" customHeight="true" outlineLevel="0" collapsed="false">
      <c r="C77" s="8"/>
      <c r="D77" s="8"/>
    </row>
    <row r="78" customFormat="false" ht="18" hidden="true" customHeight="true" outlineLevel="0" collapsed="false">
      <c r="B78" s="8"/>
      <c r="C78" s="8" t="str">
        <f aca="false">E78</f>
        <v>4.2)</v>
      </c>
      <c r="D78" s="8"/>
      <c r="E78" s="52" t="s">
        <v>163</v>
      </c>
      <c r="F78" s="21" t="s">
        <v>57</v>
      </c>
      <c r="G78" s="21"/>
      <c r="H78" s="21"/>
      <c r="I78" s="21"/>
      <c r="J78" s="21"/>
      <c r="K78" s="21"/>
    </row>
    <row r="79" customFormat="false" ht="18" hidden="true" customHeight="false" outlineLevel="0" collapsed="false">
      <c r="C79" s="8" t="n">
        <v>1</v>
      </c>
      <c r="D79" s="8" t="str">
        <f aca="false">IF(F79="",C78,"Ok")</f>
        <v>4.2)</v>
      </c>
      <c r="E79" s="32"/>
      <c r="F79" s="33"/>
      <c r="G79" s="33"/>
      <c r="H79" s="33"/>
      <c r="I79" s="33"/>
      <c r="J79" s="33"/>
      <c r="K79" s="33"/>
    </row>
    <row r="80" customFormat="false" ht="18" hidden="true" customHeight="false" outlineLevel="0" collapsed="false">
      <c r="C80" s="8"/>
      <c r="D80" s="8"/>
      <c r="E80" s="34"/>
      <c r="F80" s="33"/>
      <c r="G80" s="33"/>
      <c r="H80" s="33"/>
      <c r="I80" s="33"/>
      <c r="J80" s="33"/>
      <c r="K80" s="33"/>
    </row>
    <row r="81" customFormat="false" ht="18" hidden="true" customHeight="false" outlineLevel="0" collapsed="false">
      <c r="E81" s="35"/>
      <c r="F81" s="33"/>
      <c r="G81" s="33"/>
      <c r="H81" s="33"/>
      <c r="I81" s="33"/>
      <c r="J81" s="33"/>
      <c r="K81" s="33"/>
    </row>
    <row r="82" customFormat="false" ht="9" hidden="false" customHeight="true" outlineLevel="0" collapsed="false">
      <c r="C82" s="8"/>
      <c r="D82" s="8"/>
    </row>
    <row r="83" customFormat="false" ht="75.75" hidden="false" customHeight="true" outlineLevel="0" collapsed="false">
      <c r="B83" s="8" t="n">
        <v>1</v>
      </c>
      <c r="C83" s="8" t="str">
        <f aca="false">E83</f>
        <v>5)</v>
      </c>
      <c r="D83" s="8" t="str">
        <f aca="false">IF(PropertyQ5="",C83,"Ok")</f>
        <v>5)</v>
      </c>
      <c r="E83" s="11" t="s">
        <v>29</v>
      </c>
      <c r="F83" s="21" t="s">
        <v>217</v>
      </c>
      <c r="G83" s="21"/>
      <c r="H83" s="21"/>
      <c r="I83" s="21"/>
      <c r="J83" s="21"/>
      <c r="K83" s="38"/>
    </row>
    <row r="84" customFormat="false" ht="18" hidden="true" customHeight="true" outlineLevel="0" collapsed="false">
      <c r="B84" s="8"/>
      <c r="C84" s="8"/>
      <c r="D84" s="8"/>
      <c r="E84" s="52" t="s">
        <v>76</v>
      </c>
      <c r="F84" s="21" t="s">
        <v>145</v>
      </c>
      <c r="G84" s="21"/>
      <c r="H84" s="21"/>
      <c r="I84" s="21"/>
      <c r="J84" s="21"/>
      <c r="K84" s="21"/>
    </row>
    <row r="85" customFormat="false" ht="18" hidden="true" customHeight="false" outlineLevel="0" collapsed="false">
      <c r="B85" s="8" t="n">
        <v>1</v>
      </c>
      <c r="C85" s="8" t="str">
        <f aca="false">E84</f>
        <v>5.1)</v>
      </c>
      <c r="D85" s="16"/>
      <c r="E85" s="10"/>
      <c r="F85" s="39" t="s">
        <v>15</v>
      </c>
      <c r="G85" s="10" t="n">
        <v>1</v>
      </c>
    </row>
    <row r="86" customFormat="false" ht="36" hidden="true" customHeight="false" outlineLevel="0" collapsed="false">
      <c r="B86" s="17"/>
      <c r="C86" s="16" t="n">
        <v>1</v>
      </c>
      <c r="D86" s="8" t="str">
        <f aca="true">IF(AND(PropertyQ5=ForCodesYES,COUNTA(INDIRECT("$F"&amp;ROW()-C86&amp;":$K"&amp;ROW()-C86))&lt;&gt;COUNTA(INDIRECT("$F"&amp;ROW()&amp;":$K"&amp;ROW()))),OFFSET(D86,-C86,-1),"Ok")</f>
        <v>Ok</v>
      </c>
      <c r="E86" s="10"/>
      <c r="F86" s="40" t="s">
        <v>218</v>
      </c>
      <c r="G86" s="13"/>
    </row>
    <row r="87" customFormat="false" ht="36" hidden="true" customHeight="false" outlineLevel="0" collapsed="false">
      <c r="B87" s="17"/>
      <c r="C87" s="16" t="n">
        <v>2</v>
      </c>
      <c r="D87" s="8" t="str">
        <f aca="true">IF(AND(PropertyQ5=ForCodesYES,COUNTA(INDIRECT("$F"&amp;ROW()-C87&amp;":$K"&amp;ROW()-C87))&lt;&gt;COUNTA(INDIRECT("$F"&amp;ROW()&amp;":$K"&amp;ROW()))),OFFSET(D87,-C87,-1),"Ok")</f>
        <v>Ok</v>
      </c>
      <c r="E87" s="10"/>
      <c r="F87" s="40" t="s">
        <v>195</v>
      </c>
      <c r="G87" s="13"/>
    </row>
    <row r="88" customFormat="false" ht="36" hidden="true" customHeight="false" outlineLevel="0" collapsed="false">
      <c r="B88" s="17"/>
      <c r="C88" s="16" t="n">
        <v>3</v>
      </c>
      <c r="D88" s="8" t="str">
        <f aca="true">IF(AND(PropertyQ5=ForCodesYES,COUNTA(INDIRECT("$F"&amp;ROW()-C88&amp;":$K"&amp;ROW()-C88))&lt;&gt;COUNTA(INDIRECT("$F"&amp;ROW()&amp;":$K"&amp;ROW()))),OFFSET(D88,-C88,-1),"Ok")</f>
        <v>Ok</v>
      </c>
      <c r="E88" s="10"/>
      <c r="F88" s="40" t="s">
        <v>211</v>
      </c>
      <c r="G88" s="30"/>
    </row>
    <row r="89" customFormat="false" ht="18" hidden="true" customHeight="false" outlineLevel="0" collapsed="false">
      <c r="B89" s="17"/>
      <c r="C89" s="16" t="n">
        <v>4</v>
      </c>
      <c r="D89" s="8" t="str">
        <f aca="true">IF(AND(PropertyQ5=ForCodesYES,COUNTA(INDIRECT("$F"&amp;ROW()-C89&amp;":$K"&amp;ROW()-C89))&lt;&gt;COUNTA(INDIRECT("$F"&amp;ROW()&amp;":$K"&amp;ROW()))),OFFSET(D89,-C89,-1),"Ok")</f>
        <v>Ok</v>
      </c>
      <c r="E89" s="10"/>
      <c r="F89" s="40" t="s">
        <v>212</v>
      </c>
      <c r="G89" s="13"/>
    </row>
    <row r="90" customFormat="false" ht="18" hidden="true" customHeight="false" outlineLevel="0" collapsed="false">
      <c r="B90" s="17"/>
      <c r="C90" s="16" t="n">
        <v>5</v>
      </c>
      <c r="D90" s="8" t="str">
        <f aca="true">IF(AND(PropertyQ5=ForCodesYES,COUNTA(INDIRECT("$F"&amp;ROW()-C90&amp;":$K"&amp;ROW()-C90))&lt;&gt;COUNTA(INDIRECT("$F"&amp;ROW()&amp;":$K"&amp;ROW()))),OFFSET(D90,-C90,-1),"Ok")</f>
        <v>Ok</v>
      </c>
      <c r="E90" s="10"/>
      <c r="F90" s="40" t="s">
        <v>219</v>
      </c>
      <c r="G90" s="13"/>
    </row>
    <row r="91" customFormat="false" ht="18" hidden="true" customHeight="false" outlineLevel="0" collapsed="false">
      <c r="B91" s="17"/>
      <c r="C91" s="16" t="n">
        <v>6</v>
      </c>
      <c r="D91" s="8" t="str">
        <f aca="true">IF(AND(PropertyQ5=ForCodesYES,COUNTA(INDIRECT("$F"&amp;ROW()-C91&amp;":$K"&amp;ROW()-C91))&lt;&gt;COUNTA(INDIRECT("$F"&amp;ROW()&amp;":$K"&amp;ROW()))),OFFSET(D91,-C91,-1),"Ok")</f>
        <v>Ok</v>
      </c>
      <c r="E91" s="10"/>
      <c r="F91" s="40" t="s">
        <v>214</v>
      </c>
      <c r="G91" s="30"/>
    </row>
    <row r="92" customFormat="false" ht="36" hidden="true" customHeight="false" outlineLevel="0" collapsed="false">
      <c r="B92" s="17"/>
      <c r="C92" s="16" t="n">
        <v>7</v>
      </c>
      <c r="D92" s="8" t="str">
        <f aca="true">IF(AND(PropertyQ5=ForCodesYES,COUNTA(INDIRECT("$F"&amp;ROW()-C92&amp;":$K"&amp;ROW()-C92))&lt;&gt;COUNTA(INDIRECT("$F"&amp;ROW()&amp;":$K"&amp;ROW()))),OFFSET(D92,-C92,-1),"Ok")</f>
        <v>Ok</v>
      </c>
      <c r="E92" s="10"/>
      <c r="F92" s="40" t="s">
        <v>209</v>
      </c>
      <c r="G92" s="30"/>
    </row>
    <row r="93" customFormat="false" ht="9" hidden="false" customHeight="true" outlineLevel="0" collapsed="false">
      <c r="C93" s="8"/>
      <c r="D93" s="8"/>
    </row>
    <row r="94" customFormat="false" ht="40.5" hidden="false" customHeight="true" outlineLevel="0" collapsed="false">
      <c r="B94" s="8" t="n">
        <v>1</v>
      </c>
      <c r="C94" s="8" t="str">
        <f aca="false">E94</f>
        <v>6)</v>
      </c>
      <c r="D94" s="8" t="str">
        <f aca="false">IF(PropertyQ6="",C94,"Ok")</f>
        <v>6)</v>
      </c>
      <c r="E94" s="11" t="s">
        <v>36</v>
      </c>
      <c r="F94" s="21" t="s">
        <v>220</v>
      </c>
      <c r="G94" s="21"/>
      <c r="H94" s="21"/>
      <c r="I94" s="21"/>
      <c r="J94" s="21"/>
      <c r="K94" s="38"/>
    </row>
    <row r="95" customFormat="false" ht="18" hidden="true" customHeight="true" outlineLevel="0" collapsed="false">
      <c r="B95" s="8"/>
      <c r="C95" s="8"/>
      <c r="D95" s="8"/>
      <c r="E95" s="52" t="s">
        <v>38</v>
      </c>
      <c r="F95" s="21" t="s">
        <v>145</v>
      </c>
      <c r="G95" s="21"/>
      <c r="H95" s="21"/>
      <c r="I95" s="21"/>
      <c r="J95" s="21"/>
      <c r="K95" s="21"/>
    </row>
    <row r="96" customFormat="false" ht="18" hidden="true" customHeight="false" outlineLevel="0" collapsed="false">
      <c r="B96" s="8" t="n">
        <v>1</v>
      </c>
      <c r="C96" s="8" t="str">
        <f aca="false">E95</f>
        <v>6.1)</v>
      </c>
      <c r="D96" s="16"/>
      <c r="E96" s="10"/>
      <c r="F96" s="39" t="s">
        <v>15</v>
      </c>
      <c r="G96" s="10" t="n">
        <v>1</v>
      </c>
    </row>
    <row r="97" customFormat="false" ht="36" hidden="true" customHeight="false" outlineLevel="0" collapsed="false">
      <c r="B97" s="17"/>
      <c r="C97" s="16" t="n">
        <v>1</v>
      </c>
      <c r="D97" s="8" t="str">
        <f aca="true">IF(AND(PropertyQ6=ForCodesYES,COUNTA(INDIRECT("$F"&amp;ROW()-C97&amp;":$K"&amp;ROW()-C97))&lt;&gt;COUNTA(INDIRECT("$F"&amp;ROW()&amp;":$K"&amp;ROW()))),OFFSET(D97,-C97,-1),"Ok")</f>
        <v>Ok</v>
      </c>
      <c r="E97" s="10"/>
      <c r="F97" s="40" t="s">
        <v>195</v>
      </c>
      <c r="G97" s="13"/>
    </row>
    <row r="98" customFormat="false" ht="18" hidden="true" customHeight="false" outlineLevel="0" collapsed="false">
      <c r="B98" s="17"/>
      <c r="C98" s="16" t="n">
        <v>2</v>
      </c>
      <c r="D98" s="8" t="str">
        <f aca="true">IF(AND(PropertyQ6=ForCodesYES,COUNTA(INDIRECT("$F"&amp;ROW()-C98&amp;":$K"&amp;ROW()-C98))&lt;&gt;COUNTA(INDIRECT("$F"&amp;ROW()&amp;":$K"&amp;ROW()))),OFFSET(D98,-C98,-1),"Ok")</f>
        <v>Ok</v>
      </c>
      <c r="E98" s="10"/>
      <c r="F98" s="40" t="s">
        <v>221</v>
      </c>
      <c r="G98" s="30"/>
    </row>
    <row r="99" customFormat="false" ht="36" hidden="true" customHeight="false" outlineLevel="0" collapsed="false">
      <c r="B99" s="17"/>
      <c r="C99" s="16" t="n">
        <v>3</v>
      </c>
      <c r="D99" s="8" t="str">
        <f aca="true">IF(AND(PropertyQ6=ForCodesYES,COUNTA(INDIRECT("$F"&amp;ROW()-C99&amp;":$K"&amp;ROW()-C99))&lt;&gt;COUNTA(INDIRECT("$F"&amp;ROW()&amp;":$K"&amp;ROW()))),OFFSET(D99,-C99,-1),"Ok")</f>
        <v>Ok</v>
      </c>
      <c r="E99" s="10"/>
      <c r="F99" s="40" t="s">
        <v>222</v>
      </c>
      <c r="G99" s="13"/>
    </row>
    <row r="100" customFormat="false" ht="18" hidden="true" customHeight="false" outlineLevel="0" collapsed="false">
      <c r="B100" s="17"/>
      <c r="C100" s="16" t="n">
        <v>4</v>
      </c>
      <c r="D100" s="8" t="str">
        <f aca="true">IF(AND(PropertyQ6=ForCodesYES,COUNTA(INDIRECT("$F"&amp;ROW()-C100&amp;":$K"&amp;ROW()-C100))&lt;&gt;COUNTA(INDIRECT("$F"&amp;ROW()&amp;":$K"&amp;ROW()))),OFFSET(D100,-C100,-1),"Ok")</f>
        <v>Ok</v>
      </c>
      <c r="E100" s="10"/>
      <c r="F100" s="40" t="s">
        <v>223</v>
      </c>
      <c r="G100" s="30"/>
    </row>
    <row r="101" customFormat="false" ht="18" hidden="true" customHeight="false" outlineLevel="0" collapsed="false">
      <c r="B101" s="17"/>
      <c r="C101" s="16" t="n">
        <v>5</v>
      </c>
      <c r="D101" s="8" t="str">
        <f aca="true">IF(AND(PropertyQ6=ForCodesYES,COUNTA(INDIRECT("$F"&amp;ROW()-C101&amp;":$K"&amp;ROW()-C101))&lt;&gt;COUNTA(INDIRECT("$F"&amp;ROW()&amp;":$K"&amp;ROW()))),OFFSET(D101,-C101,-1),"Ok")</f>
        <v>Ok</v>
      </c>
      <c r="E101" s="10"/>
      <c r="F101" s="40" t="s">
        <v>224</v>
      </c>
      <c r="G101" s="13"/>
    </row>
    <row r="102" customFormat="false" ht="54" hidden="true" customHeight="false" outlineLevel="0" collapsed="false">
      <c r="B102" s="17"/>
      <c r="C102" s="16" t="n">
        <v>6</v>
      </c>
      <c r="D102" s="8" t="str">
        <f aca="true">IF(AND(PropertyQ6=ForCodesYES,COUNTA(INDIRECT("$F"&amp;ROW()-C102&amp;":$K"&amp;ROW()-C102))&lt;&gt;COUNTA(INDIRECT("$F"&amp;ROW()&amp;":$K"&amp;ROW()))),OFFSET(D102,-C102,-1),"Ok")</f>
        <v>Ok</v>
      </c>
      <c r="E102" s="10"/>
      <c r="F102" s="40" t="s">
        <v>225</v>
      </c>
      <c r="G102" s="13"/>
    </row>
    <row r="103" customFormat="false" ht="36" hidden="true" customHeight="false" outlineLevel="0" collapsed="false">
      <c r="B103" s="17"/>
      <c r="C103" s="16" t="n">
        <v>7</v>
      </c>
      <c r="D103" s="8"/>
      <c r="E103" s="10"/>
      <c r="F103" s="54" t="s">
        <v>226</v>
      </c>
      <c r="G103" s="55"/>
    </row>
    <row r="104" customFormat="false" ht="18" hidden="true" customHeight="false" outlineLevel="0" collapsed="false">
      <c r="B104" s="17"/>
      <c r="C104" s="16" t="n">
        <v>8</v>
      </c>
      <c r="D104" s="8" t="str">
        <f aca="true">IF(AND(PropertyQ6=ForCodesYES,COUNTA(INDIRECT("$F"&amp;ROW()-C104&amp;":$K"&amp;ROW()-C104))&lt;&gt;COUNTA(INDIRECT("$F"&amp;ROW()&amp;":$K"&amp;ROW()))),OFFSET(D104,-C104,-1),"Ok")</f>
        <v>Ok</v>
      </c>
      <c r="E104" s="10"/>
      <c r="F104" s="40" t="s">
        <v>227</v>
      </c>
      <c r="G104" s="13"/>
    </row>
    <row r="105" customFormat="false" ht="18" hidden="true" customHeight="false" outlineLevel="0" collapsed="false">
      <c r="B105" s="17"/>
      <c r="C105" s="16" t="n">
        <v>9</v>
      </c>
      <c r="D105" s="8" t="str">
        <f aca="true">IF(AND(PropertyQ6=ForCodesYES,COUNTA(INDIRECT("$F"&amp;ROW()-C105&amp;":$K"&amp;ROW()-C105))&lt;&gt;COUNTA(INDIRECT("$F"&amp;ROW()&amp;":$K"&amp;ROW()))),OFFSET(D105,-C105,-1),"Ok")</f>
        <v>Ok</v>
      </c>
      <c r="E105" s="10"/>
      <c r="F105" s="40" t="s">
        <v>228</v>
      </c>
      <c r="G105" s="30"/>
    </row>
    <row r="106" customFormat="false" ht="18" hidden="true" customHeight="false" outlineLevel="0" collapsed="false">
      <c r="B106" s="17"/>
      <c r="C106" s="16" t="n">
        <v>10</v>
      </c>
      <c r="D106" s="8" t="str">
        <f aca="true">IF(AND(PropertyQ6=ForCodesYES,COUNTA(INDIRECT("$F"&amp;ROW()-C106&amp;":$K"&amp;ROW()-C106))&lt;&gt;COUNTA(INDIRECT("$F"&amp;ROW()&amp;":$K"&amp;ROW()))),OFFSET(D106,-C106,-1),"Ok")</f>
        <v>Ok</v>
      </c>
      <c r="E106" s="10"/>
      <c r="F106" s="40" t="s">
        <v>229</v>
      </c>
      <c r="G106" s="13"/>
    </row>
    <row r="107" customFormat="false" ht="9" hidden="false" customHeight="true" outlineLevel="0" collapsed="false">
      <c r="C107" s="8"/>
      <c r="D107" s="8"/>
    </row>
    <row r="108" customFormat="false" ht="60" hidden="false" customHeight="true" outlineLevel="0" collapsed="false">
      <c r="B108" s="8" t="n">
        <v>1</v>
      </c>
      <c r="C108" s="8" t="str">
        <f aca="false">E108</f>
        <v>7)</v>
      </c>
      <c r="D108" s="8" t="str">
        <f aca="false">IF(PropertyQ7="",C108,"Ok")</f>
        <v>7)</v>
      </c>
      <c r="E108" s="11" t="s">
        <v>40</v>
      </c>
      <c r="F108" s="21" t="s">
        <v>230</v>
      </c>
      <c r="G108" s="21"/>
      <c r="H108" s="21"/>
      <c r="I108" s="21"/>
      <c r="J108" s="21"/>
      <c r="K108" s="38"/>
    </row>
    <row r="109" customFormat="false" ht="18" hidden="true" customHeight="true" outlineLevel="0" collapsed="false">
      <c r="B109" s="8"/>
      <c r="C109" s="8"/>
      <c r="D109" s="8"/>
      <c r="E109" s="52" t="s">
        <v>92</v>
      </c>
      <c r="F109" s="21" t="s">
        <v>145</v>
      </c>
      <c r="G109" s="21"/>
      <c r="H109" s="21"/>
      <c r="I109" s="21"/>
      <c r="J109" s="21"/>
      <c r="K109" s="21"/>
    </row>
    <row r="110" customFormat="false" ht="18" hidden="true" customHeight="false" outlineLevel="0" collapsed="false">
      <c r="B110" s="8" t="n">
        <v>1</v>
      </c>
      <c r="C110" s="8" t="str">
        <f aca="false">E109</f>
        <v>7.1)</v>
      </c>
      <c r="D110" s="16"/>
      <c r="E110" s="10"/>
      <c r="F110" s="39" t="s">
        <v>15</v>
      </c>
      <c r="G110" s="10" t="n">
        <v>1</v>
      </c>
    </row>
    <row r="111" customFormat="false" ht="36" hidden="true" customHeight="false" outlineLevel="0" collapsed="false">
      <c r="B111" s="17"/>
      <c r="C111" s="16" t="n">
        <v>1</v>
      </c>
      <c r="D111" s="8" t="str">
        <f aca="true">IF(AND(PropertyQ7=ForCodesYES,COUNTA(INDIRECT("$F"&amp;ROW()-C111&amp;":$K"&amp;ROW()-C111))&lt;&gt;COUNTA(INDIRECT("$F"&amp;ROW()&amp;":$K"&amp;ROW()))),OFFSET(D111,-C111,-1),"Ok")</f>
        <v>Ok</v>
      </c>
      <c r="E111" s="10"/>
      <c r="F111" s="40" t="s">
        <v>218</v>
      </c>
      <c r="G111" s="13"/>
    </row>
    <row r="112" customFormat="false" ht="72" hidden="true" customHeight="false" outlineLevel="0" collapsed="false">
      <c r="B112" s="17"/>
      <c r="C112" s="16" t="n">
        <v>2</v>
      </c>
      <c r="D112" s="8" t="str">
        <f aca="true">IF(AND(PropertyQ7=ForCodesYES,COUNTA(INDIRECT("$F"&amp;ROW()-C112&amp;":$K"&amp;ROW()-C112))&lt;&gt;COUNTA(INDIRECT("$F"&amp;ROW()&amp;":$K"&amp;ROW()))),OFFSET(D112,-C112,-1),"Ok")</f>
        <v>Ok</v>
      </c>
      <c r="E112" s="10"/>
      <c r="F112" s="40" t="s">
        <v>231</v>
      </c>
      <c r="G112" s="13"/>
    </row>
    <row r="113" customFormat="false" ht="18" hidden="true" customHeight="false" outlineLevel="0" collapsed="false">
      <c r="B113" s="17"/>
      <c r="C113" s="16" t="n">
        <v>3</v>
      </c>
      <c r="D113" s="8" t="str">
        <f aca="true">IF(AND(PropertyQ7=ForCodesYES,COUNTA(INDIRECT("$F"&amp;ROW()-C113&amp;":$K"&amp;ROW()-C113))&lt;&gt;COUNTA(INDIRECT("$F"&amp;ROW()&amp;":$K"&amp;ROW()))),OFFSET(D113,-C113,-1),"Ok")</f>
        <v>Ok</v>
      </c>
      <c r="E113" s="10"/>
      <c r="F113" s="40" t="s">
        <v>221</v>
      </c>
      <c r="G113" s="13"/>
    </row>
    <row r="114" customFormat="false" ht="54" hidden="true" customHeight="false" outlineLevel="0" collapsed="false">
      <c r="B114" s="17"/>
      <c r="C114" s="16" t="n">
        <v>4</v>
      </c>
      <c r="D114" s="8" t="str">
        <f aca="true">IF(AND(PropertyQ7=ForCodesYES,COUNTA(INDIRECT("$F"&amp;ROW()-C114&amp;":$K"&amp;ROW()-C114))&lt;&gt;COUNTA(INDIRECT("$F"&amp;ROW()&amp;":$K"&amp;ROW()))),OFFSET(D114,-C114,-1),"Ok")</f>
        <v>Ok</v>
      </c>
      <c r="E114" s="10"/>
      <c r="F114" s="40" t="s">
        <v>232</v>
      </c>
      <c r="G114" s="30"/>
    </row>
    <row r="115" customFormat="false" ht="36" hidden="true" customHeight="false" outlineLevel="0" collapsed="false">
      <c r="B115" s="17"/>
      <c r="C115" s="16" t="n">
        <v>5</v>
      </c>
      <c r="D115" s="8" t="str">
        <f aca="true">IF(AND(PropertyQ7=ForCodesYES,COUNTA(INDIRECT("$F"&amp;ROW()-C115&amp;":$K"&amp;ROW()-C115))&lt;&gt;COUNTA(INDIRECT("$F"&amp;ROW()&amp;":$K"&amp;ROW()))),OFFSET(D115,-C115,-1),"Ok")</f>
        <v>Ok</v>
      </c>
      <c r="E115" s="10"/>
      <c r="F115" s="40" t="s">
        <v>233</v>
      </c>
      <c r="G115" s="30"/>
    </row>
    <row r="116" customFormat="false" ht="18" hidden="true" customHeight="false" outlineLevel="0" collapsed="false">
      <c r="B116" s="17"/>
      <c r="C116" s="16" t="n">
        <v>6</v>
      </c>
      <c r="D116" s="8" t="str">
        <f aca="true">IF(AND(PropertyQ7=ForCodesYES,COUNTA(INDIRECT("$F"&amp;ROW()-C116&amp;":$K"&amp;ROW()-C116))&lt;&gt;COUNTA(INDIRECT("$F"&amp;ROW()&amp;":$K"&amp;ROW()))),OFFSET(D116,-C116,-1),"Ok")</f>
        <v>Ok</v>
      </c>
      <c r="E116" s="10"/>
      <c r="F116" s="40" t="s">
        <v>234</v>
      </c>
      <c r="G116" s="13"/>
    </row>
    <row r="117" customFormat="false" ht="36" hidden="true" customHeight="false" outlineLevel="0" collapsed="false">
      <c r="B117" s="17"/>
      <c r="C117" s="16" t="n">
        <v>7</v>
      </c>
      <c r="D117" s="8"/>
      <c r="E117" s="10"/>
      <c r="F117" s="54" t="s">
        <v>226</v>
      </c>
      <c r="G117" s="55"/>
    </row>
    <row r="118" customFormat="false" ht="18" hidden="true" customHeight="false" outlineLevel="0" collapsed="false">
      <c r="B118" s="17"/>
      <c r="C118" s="16" t="n">
        <v>8</v>
      </c>
      <c r="D118" s="8" t="str">
        <f aca="true">IF(AND(PropertyQ7=ForCodesYES,COUNTA(INDIRECT("$F"&amp;ROW()-C118&amp;":$K"&amp;ROW()-C118))&lt;&gt;COUNTA(INDIRECT("$F"&amp;ROW()&amp;":$K"&amp;ROW()))),OFFSET(D118,-C118,-1),"Ok")</f>
        <v>Ok</v>
      </c>
      <c r="E118" s="10"/>
      <c r="F118" s="40" t="s">
        <v>227</v>
      </c>
      <c r="G118" s="13"/>
    </row>
    <row r="119" customFormat="false" ht="18" hidden="true" customHeight="false" outlineLevel="0" collapsed="false">
      <c r="B119" s="17"/>
      <c r="C119" s="16" t="n">
        <v>9</v>
      </c>
      <c r="D119" s="8" t="str">
        <f aca="true">IF(AND(PropertyQ7=ForCodesYES,COUNTA(INDIRECT("$F"&amp;ROW()-C119&amp;":$K"&amp;ROW()-C119))&lt;&gt;COUNTA(INDIRECT("$F"&amp;ROW()&amp;":$K"&amp;ROW()))),OFFSET(D119,-C119,-1),"Ok")</f>
        <v>Ok</v>
      </c>
      <c r="E119" s="10"/>
      <c r="F119" s="40" t="s">
        <v>228</v>
      </c>
      <c r="G119" s="30"/>
    </row>
    <row r="120" customFormat="false" ht="18" hidden="true" customHeight="false" outlineLevel="0" collapsed="false">
      <c r="B120" s="17"/>
      <c r="C120" s="16" t="n">
        <v>10</v>
      </c>
      <c r="D120" s="8" t="str">
        <f aca="true">IF(AND(PropertyQ7=ForCodesYES,COUNTA(INDIRECT("$F"&amp;ROW()-C120&amp;":$K"&amp;ROW()-C120))&lt;&gt;COUNTA(INDIRECT("$F"&amp;ROW()&amp;":$K"&amp;ROW()))),OFFSET(D120,-C120,-1),"Ok")</f>
        <v>Ok</v>
      </c>
      <c r="E120" s="10"/>
      <c r="F120" s="40" t="s">
        <v>229</v>
      </c>
      <c r="G120" s="13"/>
    </row>
    <row r="121" customFormat="false" ht="9" hidden="true" customHeight="true" outlineLevel="0" collapsed="false">
      <c r="C121" s="8"/>
      <c r="D121" s="8"/>
    </row>
    <row r="122" customFormat="false" ht="18" hidden="true" customHeight="true" outlineLevel="0" collapsed="false">
      <c r="B122" s="8"/>
      <c r="C122" s="8" t="str">
        <f aca="false">E122</f>
        <v>7.2)</v>
      </c>
      <c r="D122" s="8"/>
      <c r="E122" s="52" t="s">
        <v>235</v>
      </c>
      <c r="F122" s="21" t="s">
        <v>57</v>
      </c>
      <c r="G122" s="21"/>
      <c r="H122" s="21"/>
      <c r="I122" s="21"/>
      <c r="J122" s="21"/>
      <c r="K122" s="21"/>
    </row>
    <row r="123" customFormat="false" ht="18" hidden="true" customHeight="false" outlineLevel="0" collapsed="false">
      <c r="C123" s="8" t="n">
        <v>1</v>
      </c>
      <c r="D123" s="8" t="str">
        <f aca="false">IF(F123="",C122,"Ok")</f>
        <v>7.2)</v>
      </c>
      <c r="E123" s="32"/>
      <c r="F123" s="33"/>
      <c r="G123" s="33"/>
      <c r="H123" s="33"/>
      <c r="I123" s="33"/>
      <c r="J123" s="33"/>
      <c r="K123" s="33"/>
    </row>
    <row r="124" customFormat="false" ht="18" hidden="true" customHeight="false" outlineLevel="0" collapsed="false">
      <c r="C124" s="8"/>
      <c r="D124" s="8"/>
      <c r="E124" s="34"/>
      <c r="F124" s="33"/>
      <c r="G124" s="33"/>
      <c r="H124" s="33"/>
      <c r="I124" s="33"/>
      <c r="J124" s="33"/>
      <c r="K124" s="33"/>
    </row>
    <row r="125" customFormat="false" ht="18" hidden="true" customHeight="false" outlineLevel="0" collapsed="false">
      <c r="E125" s="35"/>
      <c r="F125" s="33"/>
      <c r="G125" s="33"/>
      <c r="H125" s="33"/>
      <c r="I125" s="33"/>
      <c r="J125" s="33"/>
      <c r="K125" s="33"/>
    </row>
    <row r="126" customFormat="false" ht="9" hidden="false" customHeight="true" outlineLevel="0" collapsed="false">
      <c r="C126" s="8"/>
      <c r="D126" s="8"/>
    </row>
    <row r="127" customFormat="false" ht="18" hidden="false" customHeight="true" outlineLevel="0" collapsed="false">
      <c r="B127" s="8" t="n">
        <v>1</v>
      </c>
      <c r="C127" s="8" t="str">
        <f aca="false">E127</f>
        <v>8)</v>
      </c>
      <c r="D127" s="8" t="str">
        <f aca="false">IF(PropertyQ8="",C127,"Ok")</f>
        <v>8)</v>
      </c>
      <c r="E127" s="11" t="s">
        <v>43</v>
      </c>
      <c r="F127" s="21" t="s">
        <v>236</v>
      </c>
      <c r="G127" s="21"/>
      <c r="H127" s="21"/>
      <c r="I127" s="21"/>
      <c r="J127" s="21"/>
      <c r="K127" s="38"/>
    </row>
    <row r="128" customFormat="false" ht="18" hidden="true" customHeight="true" outlineLevel="0" collapsed="false">
      <c r="B128" s="8"/>
      <c r="C128" s="8"/>
      <c r="D128" s="8"/>
      <c r="E128" s="52" t="s">
        <v>97</v>
      </c>
      <c r="F128" s="21" t="s">
        <v>145</v>
      </c>
      <c r="G128" s="21"/>
      <c r="H128" s="21"/>
      <c r="I128" s="21"/>
      <c r="J128" s="21"/>
      <c r="K128" s="21"/>
    </row>
    <row r="129" customFormat="false" ht="18" hidden="true" customHeight="false" outlineLevel="0" collapsed="false">
      <c r="B129" s="8" t="n">
        <v>1</v>
      </c>
      <c r="C129" s="8" t="str">
        <f aca="false">E128</f>
        <v>8.1)</v>
      </c>
      <c r="D129" s="16"/>
      <c r="E129" s="10"/>
      <c r="F129" s="39" t="s">
        <v>15</v>
      </c>
      <c r="G129" s="10" t="n">
        <v>1</v>
      </c>
    </row>
    <row r="130" customFormat="false" ht="36" hidden="true" customHeight="false" outlineLevel="0" collapsed="false">
      <c r="B130" s="17"/>
      <c r="C130" s="16" t="n">
        <v>1</v>
      </c>
      <c r="D130" s="8" t="str">
        <f aca="true">IF(AND(PropertyQ8=ForCodesYES,COUNTA(INDIRECT("$F"&amp;ROW()-C130&amp;":$K"&amp;ROW()-C130))&lt;&gt;COUNTA(INDIRECT("$F"&amp;ROW()&amp;":$K"&amp;ROW()))),OFFSET(D130,-C130,-1),"Ok")</f>
        <v>Ok</v>
      </c>
      <c r="E130" s="10"/>
      <c r="F130" s="40" t="s">
        <v>237</v>
      </c>
      <c r="G130" s="13"/>
    </row>
    <row r="131" customFormat="false" ht="36" hidden="true" customHeight="false" outlineLevel="0" collapsed="false">
      <c r="B131" s="17"/>
      <c r="C131" s="16" t="n">
        <v>2</v>
      </c>
      <c r="D131" s="8" t="str">
        <f aca="true">IF(AND(PropertyQ8=ForCodesYES,COUNTA(INDIRECT("$F"&amp;ROW()-C131&amp;":$K"&amp;ROW()-C131))&lt;&gt;COUNTA(INDIRECT("$F"&amp;ROW()&amp;":$K"&amp;ROW()))),OFFSET(D131,-C131,-1),"Ok")</f>
        <v>Ok</v>
      </c>
      <c r="E131" s="10"/>
      <c r="F131" s="40" t="s">
        <v>238</v>
      </c>
      <c r="G131" s="30"/>
    </row>
    <row r="132" customFormat="false" ht="18" hidden="true" customHeight="false" outlineLevel="0" collapsed="false">
      <c r="B132" s="17"/>
      <c r="C132" s="16" t="n">
        <v>3</v>
      </c>
      <c r="D132" s="8" t="str">
        <f aca="true">IF(AND(PropertyQ8=ForCodesYES,COUNTA(INDIRECT("$F"&amp;ROW()-C132&amp;":$K"&amp;ROW()-C132))&lt;&gt;COUNTA(INDIRECT("$F"&amp;ROW()&amp;":$K"&amp;ROW()))),OFFSET(D132,-C132,-1),"Ok")</f>
        <v>Ok</v>
      </c>
      <c r="E132" s="10"/>
      <c r="F132" s="40" t="s">
        <v>239</v>
      </c>
      <c r="G132" s="13"/>
    </row>
    <row r="133" customFormat="false" ht="18" hidden="true" customHeight="false" outlineLevel="0" collapsed="false">
      <c r="B133" s="17"/>
      <c r="C133" s="16" t="n">
        <v>4</v>
      </c>
      <c r="D133" s="8"/>
      <c r="E133" s="10"/>
      <c r="F133" s="54" t="s">
        <v>240</v>
      </c>
      <c r="G133" s="55"/>
    </row>
    <row r="134" customFormat="false" ht="18" hidden="true" customHeight="false" outlineLevel="0" collapsed="false">
      <c r="B134" s="17"/>
      <c r="C134" s="16" t="n">
        <v>5</v>
      </c>
      <c r="D134" s="8" t="str">
        <f aca="true">IF(AND(PropertyQ8=ForCodesYES,COUNTA(INDIRECT("$F"&amp;ROW()-C134&amp;":$K"&amp;ROW()-C134))&lt;&gt;COUNTA(INDIRECT("$F"&amp;ROW()&amp;":$K"&amp;ROW()))),OFFSET(D134,-C134,-1),"Ok")</f>
        <v>Ok</v>
      </c>
      <c r="E134" s="10"/>
      <c r="F134" s="40" t="s">
        <v>241</v>
      </c>
      <c r="G134" s="13"/>
    </row>
    <row r="135" customFormat="false" ht="18" hidden="true" customHeight="false" outlineLevel="0" collapsed="false">
      <c r="B135" s="17"/>
      <c r="C135" s="16" t="n">
        <v>6</v>
      </c>
      <c r="D135" s="8" t="str">
        <f aca="true">IF(AND(PropertyQ8=ForCodesYES,COUNTA(INDIRECT("$F"&amp;ROW()-C135&amp;":$K"&amp;ROW()-C135))&lt;&gt;COUNTA(INDIRECT("$F"&amp;ROW()&amp;":$K"&amp;ROW()))),OFFSET(D135,-C135,-1),"Ok")</f>
        <v>Ok</v>
      </c>
      <c r="E135" s="10"/>
      <c r="F135" s="40" t="s">
        <v>228</v>
      </c>
      <c r="G135" s="13"/>
    </row>
    <row r="136" customFormat="false" ht="18" hidden="true" customHeight="false" outlineLevel="0" collapsed="false">
      <c r="B136" s="17"/>
      <c r="C136" s="16" t="n">
        <v>7</v>
      </c>
      <c r="D136" s="8" t="str">
        <f aca="true">IF(AND(PropertyQ8=ForCodesYES,COUNTA(INDIRECT("$F"&amp;ROW()-C136&amp;":$K"&amp;ROW()-C136))&lt;&gt;COUNTA(INDIRECT("$F"&amp;ROW()&amp;":$K"&amp;ROW()))),OFFSET(D136,-C136,-1),"Ok")</f>
        <v>Ok</v>
      </c>
      <c r="E136" s="10"/>
      <c r="F136" s="40" t="s">
        <v>242</v>
      </c>
      <c r="G136" s="13"/>
    </row>
    <row r="137" customFormat="false" ht="9" hidden="false" customHeight="true" outlineLevel="0" collapsed="false">
      <c r="C137" s="8"/>
      <c r="D137" s="8"/>
    </row>
    <row r="138" customFormat="false" ht="42" hidden="false" customHeight="true" outlineLevel="0" collapsed="false">
      <c r="B138" s="8" t="n">
        <v>1</v>
      </c>
      <c r="C138" s="8" t="str">
        <f aca="false">E138</f>
        <v>9)</v>
      </c>
      <c r="D138" s="8" t="str">
        <f aca="false">IF(PropertyQ9="",C138,"Ok")</f>
        <v>9)</v>
      </c>
      <c r="E138" s="11" t="s">
        <v>45</v>
      </c>
      <c r="F138" s="21" t="s">
        <v>243</v>
      </c>
      <c r="G138" s="21"/>
      <c r="H138" s="21"/>
      <c r="I138" s="21"/>
      <c r="J138" s="21"/>
      <c r="K138" s="38"/>
    </row>
    <row r="139" customFormat="false" ht="18" hidden="true" customHeight="true" outlineLevel="0" collapsed="false">
      <c r="B139" s="8"/>
      <c r="C139" s="8"/>
      <c r="D139" s="8"/>
      <c r="E139" s="52" t="s">
        <v>47</v>
      </c>
      <c r="F139" s="21" t="s">
        <v>145</v>
      </c>
      <c r="G139" s="21"/>
      <c r="H139" s="21"/>
      <c r="I139" s="21"/>
      <c r="J139" s="21"/>
      <c r="K139" s="21"/>
    </row>
    <row r="140" customFormat="false" ht="18" hidden="true" customHeight="false" outlineLevel="0" collapsed="false">
      <c r="B140" s="8" t="n">
        <v>1</v>
      </c>
      <c r="C140" s="8" t="str">
        <f aca="false">E139</f>
        <v>9.1)</v>
      </c>
      <c r="D140" s="16"/>
      <c r="E140" s="10"/>
      <c r="F140" s="39" t="s">
        <v>15</v>
      </c>
      <c r="G140" s="10" t="n">
        <v>1</v>
      </c>
    </row>
    <row r="141" customFormat="false" ht="36" hidden="true" customHeight="false" outlineLevel="0" collapsed="false">
      <c r="B141" s="17"/>
      <c r="C141" s="16" t="n">
        <v>1</v>
      </c>
      <c r="D141" s="8" t="str">
        <f aca="true">IF(AND(PropertyQ9=ForCodesYES,COUNTA(INDIRECT("$F"&amp;ROW()-C141&amp;":$K"&amp;ROW()-C141))&lt;&gt;COUNTA(INDIRECT("$F"&amp;ROW()&amp;":$K"&amp;ROW()))),OFFSET(D141,-C141,-1),"Ok")</f>
        <v>Ok</v>
      </c>
      <c r="E141" s="10"/>
      <c r="F141" s="40" t="s">
        <v>218</v>
      </c>
      <c r="G141" s="13"/>
    </row>
    <row r="142" customFormat="false" ht="36" hidden="true" customHeight="false" outlineLevel="0" collapsed="false">
      <c r="B142" s="17"/>
      <c r="C142" s="16" t="n">
        <v>2</v>
      </c>
      <c r="D142" s="8" t="str">
        <f aca="true">IF(AND(PropertyQ9=ForCodesYES,COUNTA(INDIRECT("$F"&amp;ROW()-C142&amp;":$K"&amp;ROW()-C142))&lt;&gt;COUNTA(INDIRECT("$F"&amp;ROW()&amp;":$K"&amp;ROW()))),OFFSET(D142,-C142,-1),"Ok")</f>
        <v>Ok</v>
      </c>
      <c r="E142" s="10"/>
      <c r="F142" s="40" t="s">
        <v>195</v>
      </c>
      <c r="G142" s="13"/>
    </row>
    <row r="143" customFormat="false" ht="36" hidden="true" customHeight="false" outlineLevel="0" collapsed="false">
      <c r="B143" s="17"/>
      <c r="C143" s="16" t="n">
        <v>3</v>
      </c>
      <c r="D143" s="8" t="str">
        <f aca="true">IF(AND(PropertyQ9=ForCodesYES,COUNTA(INDIRECT("$F"&amp;ROW()-C143&amp;":$K"&amp;ROW()-C143))&lt;&gt;COUNTA(INDIRECT("$F"&amp;ROW()&amp;":$K"&amp;ROW()))),OFFSET(D143,-C143,-1),"Ok")</f>
        <v>Ok</v>
      </c>
      <c r="E143" s="10"/>
      <c r="F143" s="40" t="s">
        <v>244</v>
      </c>
      <c r="G143" s="30"/>
    </row>
    <row r="144" customFormat="false" ht="18" hidden="true" customHeight="false" outlineLevel="0" collapsed="false">
      <c r="B144" s="17"/>
      <c r="C144" s="16" t="n">
        <v>4</v>
      </c>
      <c r="D144" s="8"/>
      <c r="E144" s="10"/>
      <c r="F144" s="54" t="s">
        <v>240</v>
      </c>
      <c r="G144" s="55"/>
    </row>
    <row r="145" customFormat="false" ht="18" hidden="true" customHeight="false" outlineLevel="0" collapsed="false">
      <c r="B145" s="17"/>
      <c r="C145" s="16" t="n">
        <v>5</v>
      </c>
      <c r="D145" s="8" t="str">
        <f aca="true">IF(AND(PropertyQ9=ForCodesYES,COUNTA(INDIRECT("$F"&amp;ROW()-C145&amp;":$K"&amp;ROW()-C145))&lt;&gt;COUNTA(INDIRECT("$F"&amp;ROW()&amp;":$K"&amp;ROW()))),OFFSET(D145,-C145,-1),"Ok")</f>
        <v>Ok</v>
      </c>
      <c r="E145" s="10"/>
      <c r="F145" s="40" t="s">
        <v>241</v>
      </c>
      <c r="G145" s="13"/>
    </row>
    <row r="146" customFormat="false" ht="18" hidden="true" customHeight="false" outlineLevel="0" collapsed="false">
      <c r="B146" s="17"/>
      <c r="C146" s="16" t="n">
        <v>6</v>
      </c>
      <c r="D146" s="8" t="str">
        <f aca="true">IF(AND(PropertyQ9=ForCodesYES,COUNTA(INDIRECT("$F"&amp;ROW()-C146&amp;":$K"&amp;ROW()-C146))&lt;&gt;COUNTA(INDIRECT("$F"&amp;ROW()&amp;":$K"&amp;ROW()))),OFFSET(D146,-C146,-1),"Ok")</f>
        <v>Ok</v>
      </c>
      <c r="E146" s="10"/>
      <c r="F146" s="40" t="s">
        <v>228</v>
      </c>
      <c r="G146" s="13"/>
    </row>
    <row r="147" customFormat="false" ht="18" hidden="true" customHeight="false" outlineLevel="0" collapsed="false">
      <c r="B147" s="17"/>
      <c r="C147" s="16" t="n">
        <v>7</v>
      </c>
      <c r="D147" s="8" t="str">
        <f aca="true">IF(AND(PropertyQ9=ForCodesYES,COUNTA(INDIRECT("$F"&amp;ROW()-C147&amp;":$K"&amp;ROW()-C147))&lt;&gt;COUNTA(INDIRECT("$F"&amp;ROW()&amp;":$K"&amp;ROW()))),OFFSET(D147,-C147,-1),"Ok")</f>
        <v>Ok</v>
      </c>
      <c r="E147" s="10"/>
      <c r="F147" s="40" t="s">
        <v>242</v>
      </c>
      <c r="G147" s="13"/>
    </row>
    <row r="148" customFormat="false" ht="9" hidden="true" customHeight="true" outlineLevel="0" collapsed="false">
      <c r="C148" s="8"/>
      <c r="D148" s="8"/>
    </row>
    <row r="149" customFormat="false" ht="18" hidden="true" customHeight="true" outlineLevel="0" collapsed="false">
      <c r="B149" s="8"/>
      <c r="C149" s="8" t="str">
        <f aca="false">E149</f>
        <v>9.2)</v>
      </c>
      <c r="D149" s="8"/>
      <c r="E149" s="52" t="s">
        <v>245</v>
      </c>
      <c r="F149" s="21" t="s">
        <v>57</v>
      </c>
      <c r="G149" s="21"/>
      <c r="H149" s="21"/>
      <c r="I149" s="21"/>
      <c r="J149" s="21"/>
      <c r="K149" s="21"/>
    </row>
    <row r="150" customFormat="false" ht="18" hidden="true" customHeight="false" outlineLevel="0" collapsed="false">
      <c r="C150" s="8" t="n">
        <v>1</v>
      </c>
      <c r="D150" s="8" t="str">
        <f aca="false">IF(F150="",C149,"Ok")</f>
        <v>9.2)</v>
      </c>
      <c r="E150" s="32"/>
      <c r="F150" s="33"/>
      <c r="G150" s="33"/>
      <c r="H150" s="33"/>
      <c r="I150" s="33"/>
      <c r="J150" s="33"/>
      <c r="K150" s="33"/>
    </row>
    <row r="151" customFormat="false" ht="18" hidden="true" customHeight="false" outlineLevel="0" collapsed="false">
      <c r="C151" s="8"/>
      <c r="D151" s="8"/>
      <c r="E151" s="34"/>
      <c r="F151" s="33"/>
      <c r="G151" s="33"/>
      <c r="H151" s="33"/>
      <c r="I151" s="33"/>
      <c r="J151" s="33"/>
      <c r="K151" s="33"/>
    </row>
    <row r="152" customFormat="false" ht="18" hidden="true" customHeight="false" outlineLevel="0" collapsed="false">
      <c r="E152" s="35"/>
      <c r="F152" s="33"/>
      <c r="G152" s="33"/>
      <c r="H152" s="33"/>
      <c r="I152" s="33"/>
      <c r="J152" s="33"/>
      <c r="K152" s="33"/>
    </row>
    <row r="153" customFormat="false" ht="9" hidden="false" customHeight="true" outlineLevel="0" collapsed="false">
      <c r="C153" s="8"/>
      <c r="D153" s="8"/>
    </row>
    <row r="154" customFormat="false" ht="18" hidden="false" customHeight="true" outlineLevel="0" collapsed="false">
      <c r="B154" s="8" t="n">
        <v>1</v>
      </c>
      <c r="C154" s="8" t="str">
        <f aca="false">E154</f>
        <v>10)</v>
      </c>
      <c r="D154" s="8" t="str">
        <f aca="false">IF(PropertyQ10="",C154,"Ok")</f>
        <v>10)</v>
      </c>
      <c r="E154" s="11" t="s">
        <v>56</v>
      </c>
      <c r="F154" s="21" t="s">
        <v>246</v>
      </c>
      <c r="G154" s="21"/>
      <c r="H154" s="21"/>
      <c r="I154" s="21"/>
      <c r="J154" s="21"/>
      <c r="K154" s="38"/>
    </row>
    <row r="155" customFormat="false" ht="18" hidden="true" customHeight="true" outlineLevel="0" collapsed="false">
      <c r="B155" s="8"/>
      <c r="C155" s="8"/>
      <c r="D155" s="8"/>
      <c r="E155" s="52" t="s">
        <v>247</v>
      </c>
      <c r="F155" s="21" t="s">
        <v>145</v>
      </c>
      <c r="G155" s="21"/>
      <c r="H155" s="21"/>
      <c r="I155" s="21"/>
      <c r="J155" s="21"/>
      <c r="K155" s="21"/>
    </row>
    <row r="156" customFormat="false" ht="18" hidden="true" customHeight="false" outlineLevel="0" collapsed="false">
      <c r="B156" s="8" t="n">
        <v>1</v>
      </c>
      <c r="C156" s="8" t="str">
        <f aca="false">E155</f>
        <v>10.1)</v>
      </c>
      <c r="D156" s="16"/>
      <c r="E156" s="10"/>
      <c r="F156" s="39" t="s">
        <v>15</v>
      </c>
      <c r="G156" s="10" t="n">
        <v>1</v>
      </c>
    </row>
    <row r="157" customFormat="false" ht="36" hidden="true" customHeight="false" outlineLevel="0" collapsed="false">
      <c r="B157" s="17"/>
      <c r="C157" s="16" t="n">
        <v>1</v>
      </c>
      <c r="D157" s="8" t="str">
        <f aca="true">IF(AND(PropertyQ10=ForCodesYES,COUNTA(INDIRECT("$F"&amp;ROW()-C157&amp;":$K"&amp;ROW()-C157))&lt;&gt;COUNTA(INDIRECT("$F"&amp;ROW()&amp;":$K"&amp;ROW()))),OFFSET(D157,-C157,-1),"Ok")</f>
        <v>Ok</v>
      </c>
      <c r="E157" s="10"/>
      <c r="F157" s="40" t="s">
        <v>248</v>
      </c>
      <c r="G157" s="13"/>
    </row>
    <row r="158" customFormat="false" ht="18" hidden="true" customHeight="false" outlineLevel="0" collapsed="false">
      <c r="B158" s="17"/>
      <c r="C158" s="16" t="n">
        <v>2</v>
      </c>
      <c r="D158" s="8" t="str">
        <f aca="true">IF(AND(PropertyQ10=ForCodesYES,COUNTA(INDIRECT("$F"&amp;ROW()-C158&amp;":$K"&amp;ROW()-C158))&lt;&gt;COUNTA(INDIRECT("$F"&amp;ROW()&amp;":$K"&amp;ROW()))),OFFSET(D158,-C158,-1),"Ok")</f>
        <v>Ok</v>
      </c>
      <c r="E158" s="10"/>
      <c r="F158" s="40" t="s">
        <v>249</v>
      </c>
      <c r="G158" s="30"/>
    </row>
    <row r="159" customFormat="false" ht="36" hidden="true" customHeight="false" outlineLevel="0" collapsed="false">
      <c r="B159" s="17"/>
      <c r="C159" s="16" t="n">
        <v>3</v>
      </c>
      <c r="D159" s="8"/>
      <c r="E159" s="10"/>
      <c r="F159" s="40" t="s">
        <v>250</v>
      </c>
      <c r="G159" s="13"/>
    </row>
    <row r="160" customFormat="false" ht="18" hidden="true" customHeight="false" outlineLevel="0" collapsed="false">
      <c r="B160" s="17"/>
      <c r="C160" s="16" t="n">
        <v>4</v>
      </c>
      <c r="D160" s="8"/>
      <c r="E160" s="10"/>
      <c r="F160" s="54" t="s">
        <v>251</v>
      </c>
      <c r="G160" s="55"/>
    </row>
    <row r="161" customFormat="false" ht="18" hidden="true" customHeight="false" outlineLevel="0" collapsed="false">
      <c r="B161" s="17"/>
      <c r="C161" s="16" t="n">
        <v>5</v>
      </c>
      <c r="D161" s="8" t="str">
        <f aca="true">IF(AND(PropertyQ10=ForCodesYES,COUNTA(INDIRECT("$F"&amp;ROW()-C161&amp;":$K"&amp;ROW()-C161))&lt;&gt;COUNTA(INDIRECT("$F"&amp;ROW()&amp;":$K"&amp;ROW()))),OFFSET(D161,-C161,-1),"Ok")</f>
        <v>Ok</v>
      </c>
      <c r="E161" s="10"/>
      <c r="F161" s="40" t="s">
        <v>241</v>
      </c>
      <c r="G161" s="13"/>
    </row>
    <row r="162" customFormat="false" ht="18" hidden="true" customHeight="false" outlineLevel="0" collapsed="false">
      <c r="B162" s="17"/>
      <c r="C162" s="16" t="n">
        <v>6</v>
      </c>
      <c r="D162" s="8" t="str">
        <f aca="true">IF(AND(PropertyQ10=ForCodesYES,COUNTA(INDIRECT("$F"&amp;ROW()-C162&amp;":$K"&amp;ROW()-C162))&lt;&gt;COUNTA(INDIRECT("$F"&amp;ROW()&amp;":$K"&amp;ROW()))),OFFSET(D162,-C162,-1),"Ok")</f>
        <v>Ok</v>
      </c>
      <c r="E162" s="10"/>
      <c r="F162" s="40" t="s">
        <v>228</v>
      </c>
      <c r="G162" s="30"/>
    </row>
    <row r="163" customFormat="false" ht="18" hidden="true" customHeight="false" outlineLevel="0" collapsed="false">
      <c r="B163" s="17"/>
      <c r="C163" s="16" t="n">
        <v>7</v>
      </c>
      <c r="D163" s="8" t="str">
        <f aca="true">IF(AND(PropertyQ10=ForCodesYES,COUNTA(INDIRECT("$F"&amp;ROW()-C163&amp;":$K"&amp;ROW()-C163))&lt;&gt;COUNTA(INDIRECT("$F"&amp;ROW()&amp;":$K"&amp;ROW()))),OFFSET(D163,-C163,-1),"Ok")</f>
        <v>Ok</v>
      </c>
      <c r="E163" s="10"/>
      <c r="F163" s="40" t="s">
        <v>242</v>
      </c>
      <c r="G163" s="13"/>
    </row>
    <row r="164" customFormat="false" ht="9" hidden="false" customHeight="true" outlineLevel="0" collapsed="false">
      <c r="C164" s="8"/>
      <c r="D164" s="8"/>
    </row>
    <row r="165" customFormat="false" ht="39" hidden="false" customHeight="true" outlineLevel="0" collapsed="false">
      <c r="B165" s="8" t="n">
        <v>1</v>
      </c>
      <c r="C165" s="8" t="str">
        <f aca="false">E165</f>
        <v>11)</v>
      </c>
      <c r="D165" s="8" t="str">
        <f aca="false">IF(PropertyQ11="",C165,"Ok")</f>
        <v>11)</v>
      </c>
      <c r="E165" s="11" t="s">
        <v>252</v>
      </c>
      <c r="F165" s="21" t="s">
        <v>253</v>
      </c>
      <c r="G165" s="21"/>
      <c r="H165" s="21"/>
      <c r="I165" s="21"/>
      <c r="J165" s="21"/>
      <c r="K165" s="38"/>
    </row>
    <row r="166" customFormat="false" ht="18" hidden="true" customHeight="true" outlineLevel="0" collapsed="false">
      <c r="B166" s="8"/>
      <c r="C166" s="8"/>
      <c r="D166" s="8"/>
      <c r="E166" s="52" t="s">
        <v>254</v>
      </c>
      <c r="F166" s="21" t="s">
        <v>145</v>
      </c>
      <c r="G166" s="21"/>
      <c r="H166" s="21"/>
      <c r="I166" s="21"/>
      <c r="J166" s="21"/>
      <c r="K166" s="21"/>
    </row>
    <row r="167" customFormat="false" ht="18" hidden="true" customHeight="false" outlineLevel="0" collapsed="false">
      <c r="B167" s="8" t="n">
        <v>1</v>
      </c>
      <c r="C167" s="8" t="str">
        <f aca="false">E166</f>
        <v>11.1)</v>
      </c>
      <c r="D167" s="16"/>
      <c r="E167" s="10"/>
      <c r="F167" s="39" t="s">
        <v>15</v>
      </c>
      <c r="G167" s="10" t="n">
        <v>1</v>
      </c>
    </row>
    <row r="168" customFormat="false" ht="36" hidden="true" customHeight="false" outlineLevel="0" collapsed="false">
      <c r="B168" s="17"/>
      <c r="C168" s="16" t="n">
        <v>1</v>
      </c>
      <c r="D168" s="8" t="str">
        <f aca="true">IF(AND(PropertyQ11=ForCodesYES,COUNTA(INDIRECT("$F"&amp;ROW()-C168&amp;":$K"&amp;ROW()-C168))&lt;&gt;COUNTA(INDIRECT("$F"&amp;ROW()&amp;":$K"&amp;ROW()))),OFFSET(D168,-C168,-1),"Ok")</f>
        <v>Ok</v>
      </c>
      <c r="E168" s="10"/>
      <c r="F168" s="40" t="s">
        <v>218</v>
      </c>
      <c r="G168" s="13"/>
    </row>
    <row r="169" customFormat="false" ht="18" hidden="true" customHeight="false" outlineLevel="0" collapsed="false">
      <c r="B169" s="17"/>
      <c r="C169" s="16" t="n">
        <v>2</v>
      </c>
      <c r="D169" s="8" t="str">
        <f aca="true">IF(AND(PropertyQ11=ForCodesYES,COUNTA(INDIRECT("$F"&amp;ROW()-C169&amp;":$K"&amp;ROW()-C169))&lt;&gt;COUNTA(INDIRECT("$F"&amp;ROW()&amp;":$K"&amp;ROW()))),OFFSET(D169,-C169,-1),"Ok")</f>
        <v>Ok</v>
      </c>
      <c r="E169" s="10"/>
      <c r="F169" s="40" t="s">
        <v>249</v>
      </c>
      <c r="G169" s="13"/>
    </row>
    <row r="170" customFormat="false" ht="36" hidden="true" customHeight="false" outlineLevel="0" collapsed="false">
      <c r="B170" s="17"/>
      <c r="C170" s="16" t="n">
        <v>3</v>
      </c>
      <c r="D170" s="8"/>
      <c r="E170" s="10"/>
      <c r="F170" s="40" t="s">
        <v>250</v>
      </c>
      <c r="G170" s="13"/>
    </row>
    <row r="171" customFormat="false" ht="18" hidden="true" customHeight="false" outlineLevel="0" collapsed="false">
      <c r="B171" s="17"/>
      <c r="C171" s="16" t="n">
        <v>4</v>
      </c>
      <c r="D171" s="8"/>
      <c r="E171" s="10"/>
      <c r="F171" s="54" t="s">
        <v>251</v>
      </c>
      <c r="G171" s="55"/>
    </row>
    <row r="172" customFormat="false" ht="18" hidden="true" customHeight="false" outlineLevel="0" collapsed="false">
      <c r="B172" s="17"/>
      <c r="C172" s="16" t="n">
        <v>5</v>
      </c>
      <c r="D172" s="8" t="str">
        <f aca="true">IF(AND(PropertyQ11=ForCodesYES,COUNTA(INDIRECT("$F"&amp;ROW()-C172&amp;":$K"&amp;ROW()-C172))&lt;&gt;COUNTA(INDIRECT("$F"&amp;ROW()&amp;":$K"&amp;ROW()))),OFFSET(D172,-C172,-1),"Ok")</f>
        <v>Ok</v>
      </c>
      <c r="E172" s="10"/>
      <c r="F172" s="40" t="s">
        <v>241</v>
      </c>
      <c r="G172" s="13"/>
    </row>
    <row r="173" customFormat="false" ht="18" hidden="true" customHeight="false" outlineLevel="0" collapsed="false">
      <c r="B173" s="17"/>
      <c r="C173" s="16" t="n">
        <v>6</v>
      </c>
      <c r="D173" s="8" t="str">
        <f aca="true">IF(AND(PropertyQ11=ForCodesYES,COUNTA(INDIRECT("$F"&amp;ROW()-C173&amp;":$K"&amp;ROW()-C173))&lt;&gt;COUNTA(INDIRECT("$F"&amp;ROW()&amp;":$K"&amp;ROW()))),OFFSET(D173,-C173,-1),"Ok")</f>
        <v>Ok</v>
      </c>
      <c r="E173" s="10"/>
      <c r="F173" s="40" t="s">
        <v>228</v>
      </c>
      <c r="G173" s="30"/>
    </row>
    <row r="174" customFormat="false" ht="36" hidden="true" customHeight="false" outlineLevel="0" collapsed="false">
      <c r="B174" s="17"/>
      <c r="C174" s="16" t="n">
        <v>7</v>
      </c>
      <c r="D174" s="8" t="str">
        <f aca="true">IF(AND(PropertyQ11=ForCodesYES,COUNTA(INDIRECT("$F"&amp;ROW()-C174&amp;":$K"&amp;ROW()-C174))&lt;&gt;COUNTA(INDIRECT("$F"&amp;ROW()&amp;":$K"&amp;ROW()))),OFFSET(D174,-C174,-1),"Ok")</f>
        <v>Ok</v>
      </c>
      <c r="E174" s="10"/>
      <c r="F174" s="40" t="s">
        <v>255</v>
      </c>
      <c r="G174" s="30"/>
    </row>
    <row r="175" customFormat="false" ht="36" hidden="true" customHeight="false" outlineLevel="0" collapsed="false">
      <c r="B175" s="17"/>
      <c r="C175" s="16" t="n">
        <v>8</v>
      </c>
      <c r="D175" s="8" t="str">
        <f aca="true">IF(AND(PropertyQ11=ForCodesYES,COUNTA(INDIRECT("$F"&amp;ROW()-C175&amp;":$K"&amp;ROW()-C175))&lt;&gt;COUNTA(INDIRECT("$F"&amp;ROW()&amp;":$K"&amp;ROW()))),OFFSET(D175,-C175,-1),"Ok")</f>
        <v>Ok</v>
      </c>
      <c r="E175" s="10"/>
      <c r="F175" s="40" t="s">
        <v>244</v>
      </c>
      <c r="G175" s="30"/>
    </row>
    <row r="176" customFormat="false" ht="9" hidden="true" customHeight="true" outlineLevel="0" collapsed="false">
      <c r="C176" s="8"/>
      <c r="D176" s="8"/>
    </row>
    <row r="177" customFormat="false" ht="18" hidden="true" customHeight="true" outlineLevel="0" collapsed="false">
      <c r="B177" s="8"/>
      <c r="C177" s="8" t="str">
        <f aca="false">E177</f>
        <v>11.2)</v>
      </c>
      <c r="D177" s="8"/>
      <c r="E177" s="52" t="s">
        <v>256</v>
      </c>
      <c r="F177" s="21" t="s">
        <v>57</v>
      </c>
      <c r="G177" s="21"/>
      <c r="H177" s="21"/>
      <c r="I177" s="21"/>
      <c r="J177" s="21"/>
      <c r="K177" s="21"/>
    </row>
    <row r="178" customFormat="false" ht="18" hidden="true" customHeight="false" outlineLevel="0" collapsed="false">
      <c r="C178" s="8" t="n">
        <v>1</v>
      </c>
      <c r="D178" s="8" t="str">
        <f aca="false">IF(F178="",C177,"Ok")</f>
        <v>11.2)</v>
      </c>
      <c r="E178" s="32"/>
      <c r="F178" s="33"/>
      <c r="G178" s="33"/>
      <c r="H178" s="33"/>
      <c r="I178" s="33"/>
      <c r="J178" s="33"/>
      <c r="K178" s="33"/>
    </row>
    <row r="179" customFormat="false" ht="18" hidden="true" customHeight="false" outlineLevel="0" collapsed="false">
      <c r="C179" s="8"/>
      <c r="D179" s="8"/>
      <c r="E179" s="34"/>
      <c r="F179" s="33"/>
      <c r="G179" s="33"/>
      <c r="H179" s="33"/>
      <c r="I179" s="33"/>
      <c r="J179" s="33"/>
      <c r="K179" s="33"/>
    </row>
    <row r="180" customFormat="false" ht="18" hidden="true" customHeight="false" outlineLevel="0" collapsed="false">
      <c r="E180" s="35"/>
      <c r="F180" s="33"/>
      <c r="G180" s="33"/>
      <c r="H180" s="33"/>
      <c r="I180" s="33"/>
      <c r="J180" s="33"/>
      <c r="K180" s="33"/>
    </row>
    <row r="181" customFormat="false" ht="9" hidden="false" customHeight="true" outlineLevel="0" collapsed="false">
      <c r="C181" s="8"/>
      <c r="D181" s="8"/>
    </row>
    <row r="182" customFormat="false" ht="42" hidden="false" customHeight="true" outlineLevel="0" collapsed="false">
      <c r="B182" s="8" t="n">
        <v>1</v>
      </c>
      <c r="C182" s="8" t="str">
        <f aca="false">E182</f>
        <v>12)</v>
      </c>
      <c r="D182" s="8" t="str">
        <f aca="false">IF(PropertyQ12="",C182,"Ok")</f>
        <v>12)</v>
      </c>
      <c r="E182" s="11" t="s">
        <v>257</v>
      </c>
      <c r="F182" s="21" t="s">
        <v>258</v>
      </c>
      <c r="G182" s="21"/>
      <c r="H182" s="21"/>
      <c r="I182" s="21"/>
      <c r="J182" s="21"/>
      <c r="K182" s="38"/>
    </row>
    <row r="183" customFormat="false" ht="18" hidden="true" customHeight="true" outlineLevel="0" collapsed="false">
      <c r="B183" s="8"/>
      <c r="C183" s="8"/>
      <c r="D183" s="8"/>
      <c r="E183" s="52" t="s">
        <v>259</v>
      </c>
      <c r="F183" s="21" t="s">
        <v>145</v>
      </c>
      <c r="G183" s="21"/>
      <c r="H183" s="21"/>
      <c r="I183" s="21"/>
      <c r="J183" s="21"/>
      <c r="K183" s="21"/>
    </row>
    <row r="184" customFormat="false" ht="18" hidden="true" customHeight="false" outlineLevel="0" collapsed="false">
      <c r="B184" s="8" t="n">
        <v>1</v>
      </c>
      <c r="C184" s="8" t="str">
        <f aca="false">E183</f>
        <v>12.1)</v>
      </c>
      <c r="D184" s="16"/>
      <c r="E184" s="10"/>
      <c r="F184" s="39" t="s">
        <v>15</v>
      </c>
      <c r="G184" s="10" t="n">
        <v>1</v>
      </c>
    </row>
    <row r="185" customFormat="false" ht="36" hidden="true" customHeight="false" outlineLevel="0" collapsed="false">
      <c r="B185" s="17"/>
      <c r="C185" s="16" t="n">
        <v>1</v>
      </c>
      <c r="D185" s="8" t="str">
        <f aca="true">IF(AND(PropertyQ12=ForCodesYES,COUNTA(INDIRECT("$F"&amp;ROW()-C185&amp;":$K"&amp;ROW()-C185))&lt;&gt;COUNTA(INDIRECT("$F"&amp;ROW()&amp;":$K"&amp;ROW()))),OFFSET(D185,-C185,-1),"Ok")</f>
        <v>Ok</v>
      </c>
      <c r="E185" s="10"/>
      <c r="F185" s="40" t="s">
        <v>195</v>
      </c>
      <c r="G185" s="13"/>
    </row>
    <row r="186" customFormat="false" ht="18" hidden="true" customHeight="false" outlineLevel="0" collapsed="false">
      <c r="B186" s="17"/>
      <c r="C186" s="16" t="n">
        <v>2</v>
      </c>
      <c r="D186" s="8" t="str">
        <f aca="true">IF(AND(PropertyQ12=ForCodesYES,COUNTA(INDIRECT("$F"&amp;ROW()-C186&amp;":$K"&amp;ROW()-C186))&lt;&gt;COUNTA(INDIRECT("$F"&amp;ROW()&amp;":$K"&amp;ROW()))),OFFSET(D186,-C186,-1),"Ok")</f>
        <v>Ok</v>
      </c>
      <c r="E186" s="10"/>
      <c r="F186" s="40" t="s">
        <v>260</v>
      </c>
      <c r="G186" s="13"/>
    </row>
    <row r="187" customFormat="false" ht="36" hidden="true" customHeight="false" outlineLevel="0" collapsed="false">
      <c r="B187" s="17"/>
      <c r="C187" s="16" t="n">
        <v>3</v>
      </c>
      <c r="D187" s="8" t="str">
        <f aca="true">IF(AND(PropertyQ12=ForCodesYES,COUNTA(INDIRECT("$F"&amp;ROW()-C187&amp;":$K"&amp;ROW()-C187))&lt;&gt;COUNTA(INDIRECT("$F"&amp;ROW()&amp;":$K"&amp;ROW()))),OFFSET(D187,-C187,-1),"Ok")</f>
        <v>Ok</v>
      </c>
      <c r="E187" s="10"/>
      <c r="F187" s="40" t="s">
        <v>261</v>
      </c>
      <c r="G187" s="30"/>
    </row>
    <row r="188" customFormat="false" ht="36" hidden="true" customHeight="false" outlineLevel="0" collapsed="false">
      <c r="B188" s="17"/>
      <c r="C188" s="16" t="n">
        <v>4</v>
      </c>
      <c r="D188" s="8" t="str">
        <f aca="true">IF(AND(PropertyQ12=ForCodesYES,COUNTA(INDIRECT("$F"&amp;ROW()-C188&amp;":$K"&amp;ROW()-C188))&lt;&gt;COUNTA(INDIRECT("$F"&amp;ROW()&amp;":$K"&amp;ROW()))),OFFSET(D188,-C188,-1),"Ok")</f>
        <v>Ok</v>
      </c>
      <c r="E188" s="10"/>
      <c r="F188" s="40" t="s">
        <v>262</v>
      </c>
      <c r="G188" s="13"/>
    </row>
    <row r="189" customFormat="false" ht="36" hidden="true" customHeight="false" outlineLevel="0" collapsed="false">
      <c r="B189" s="17"/>
      <c r="C189" s="16" t="n">
        <v>5</v>
      </c>
      <c r="D189" s="8" t="str">
        <f aca="true">IF(AND(PropertyQ12=ForCodesYES,COUNTA(INDIRECT("$F"&amp;ROW()-C189&amp;":$K"&amp;ROW()-C189))&lt;&gt;COUNTA(INDIRECT("$F"&amp;ROW()&amp;":$K"&amp;ROW()))),OFFSET(D189,-C189,-1),"Ok")</f>
        <v>Ok</v>
      </c>
      <c r="E189" s="10"/>
      <c r="F189" s="40" t="s">
        <v>263</v>
      </c>
      <c r="G189" s="30"/>
    </row>
    <row r="190" customFormat="false" ht="18" hidden="true" customHeight="false" outlineLevel="0" collapsed="false">
      <c r="B190" s="17"/>
      <c r="C190" s="16" t="n">
        <v>6</v>
      </c>
      <c r="D190" s="8" t="str">
        <f aca="true">IF(AND(PropertyQ12=ForCodesYES,COUNTA(INDIRECT("$F"&amp;ROW()-C190&amp;":$K"&amp;ROW()-C190))&lt;&gt;COUNTA(INDIRECT("$F"&amp;ROW()&amp;":$K"&amp;ROW()))),OFFSET(D190,-C190,-1),"Ok")</f>
        <v>Ok</v>
      </c>
      <c r="E190" s="10"/>
      <c r="F190" s="40" t="s">
        <v>264</v>
      </c>
      <c r="G190" s="13"/>
    </row>
    <row r="191" customFormat="false" ht="18" hidden="true" customHeight="false" outlineLevel="0" collapsed="false">
      <c r="B191" s="17"/>
      <c r="C191" s="16" t="n">
        <v>7</v>
      </c>
      <c r="D191" s="8" t="str">
        <f aca="true">IF(AND(PropertyQ12=ForCodesYES,COUNTA(INDIRECT("$F"&amp;ROW()-C191&amp;":$K"&amp;ROW()-C191))&lt;&gt;COUNTA(INDIRECT("$F"&amp;ROW()&amp;":$K"&amp;ROW()))),OFFSET(D191,-C191,-1),"Ok")</f>
        <v>Ok</v>
      </c>
      <c r="E191" s="10"/>
      <c r="F191" s="40" t="s">
        <v>265</v>
      </c>
      <c r="G191" s="30"/>
    </row>
    <row r="192" customFormat="false" ht="9" hidden="false" customHeight="true" outlineLevel="0" collapsed="false">
      <c r="C192" s="8"/>
      <c r="D192" s="8"/>
    </row>
    <row r="193" customFormat="false" ht="88.5" hidden="false" customHeight="true" outlineLevel="0" collapsed="false">
      <c r="B193" s="8" t="n">
        <v>1</v>
      </c>
      <c r="C193" s="8" t="str">
        <f aca="false">E193</f>
        <v>13)</v>
      </c>
      <c r="D193" s="8" t="str">
        <f aca="false">IF(PropertyQ13="",C193,"Ok")</f>
        <v>13)</v>
      </c>
      <c r="E193" s="11" t="s">
        <v>266</v>
      </c>
      <c r="F193" s="21" t="s">
        <v>267</v>
      </c>
      <c r="G193" s="21"/>
      <c r="H193" s="21"/>
      <c r="I193" s="21"/>
      <c r="J193" s="21"/>
      <c r="K193" s="38"/>
    </row>
    <row r="194" customFormat="false" ht="18" hidden="true" customHeight="true" outlineLevel="0" collapsed="false">
      <c r="B194" s="8"/>
      <c r="C194" s="8"/>
      <c r="D194" s="8"/>
      <c r="E194" s="52" t="s">
        <v>268</v>
      </c>
      <c r="F194" s="21" t="s">
        <v>145</v>
      </c>
      <c r="G194" s="21"/>
      <c r="H194" s="21"/>
      <c r="I194" s="21"/>
      <c r="J194" s="21"/>
      <c r="K194" s="21"/>
    </row>
    <row r="195" customFormat="false" ht="18" hidden="true" customHeight="false" outlineLevel="0" collapsed="false">
      <c r="B195" s="8" t="n">
        <v>1</v>
      </c>
      <c r="C195" s="8" t="str">
        <f aca="false">E194</f>
        <v>13.1)</v>
      </c>
      <c r="D195" s="16"/>
      <c r="E195" s="10"/>
      <c r="F195" s="39" t="s">
        <v>15</v>
      </c>
      <c r="G195" s="10" t="n">
        <v>1</v>
      </c>
    </row>
    <row r="196" customFormat="false" ht="36" hidden="true" customHeight="false" outlineLevel="0" collapsed="false">
      <c r="B196" s="17"/>
      <c r="C196" s="16" t="n">
        <v>1</v>
      </c>
      <c r="D196" s="8" t="str">
        <f aca="true">IF(AND(PropertyQ13=ForCodesYES,COUNTA(INDIRECT("$F"&amp;ROW()-C196&amp;":$K"&amp;ROW()-C196))&lt;&gt;COUNTA(INDIRECT("$F"&amp;ROW()&amp;":$K"&amp;ROW()))),OFFSET(D196,-C196,-1),"Ok")</f>
        <v>Ok</v>
      </c>
      <c r="E196" s="10"/>
      <c r="F196" s="40" t="s">
        <v>218</v>
      </c>
      <c r="G196" s="13"/>
    </row>
    <row r="197" customFormat="false" ht="54" hidden="true" customHeight="false" outlineLevel="0" collapsed="false">
      <c r="B197" s="17"/>
      <c r="C197" s="16" t="n">
        <v>2</v>
      </c>
      <c r="D197" s="8" t="str">
        <f aca="true">IF(AND(PropertyQ13=ForCodesYES,COUNTA(INDIRECT("$F"&amp;ROW()-C197&amp;":$K"&amp;ROW()-C197))&lt;&gt;COUNTA(INDIRECT("$F"&amp;ROW()&amp;":$K"&amp;ROW()))),OFFSET(D197,-C197,-1),"Ok")</f>
        <v>Ok</v>
      </c>
      <c r="E197" s="10"/>
      <c r="F197" s="40" t="s">
        <v>269</v>
      </c>
      <c r="G197" s="13"/>
    </row>
    <row r="198" customFormat="false" ht="18" hidden="true" customHeight="false" outlineLevel="0" collapsed="false">
      <c r="B198" s="17"/>
      <c r="C198" s="16" t="n">
        <v>3</v>
      </c>
      <c r="D198" s="8" t="str">
        <f aca="true">IF(AND(PropertyQ13=ForCodesYES,COUNTA(INDIRECT("$F"&amp;ROW()-C198&amp;":$K"&amp;ROW()-C198))&lt;&gt;COUNTA(INDIRECT("$F"&amp;ROW()&amp;":$K"&amp;ROW()))),OFFSET(D198,-C198,-1),"Ok")</f>
        <v>Ok</v>
      </c>
      <c r="E198" s="10"/>
      <c r="F198" s="40" t="s">
        <v>260</v>
      </c>
      <c r="G198" s="13"/>
    </row>
    <row r="199" customFormat="false" ht="36" hidden="true" customHeight="false" outlineLevel="0" collapsed="false">
      <c r="B199" s="17"/>
      <c r="C199" s="16" t="n">
        <v>4</v>
      </c>
      <c r="D199" s="8" t="str">
        <f aca="true">IF(AND(PropertyQ13=ForCodesYES,COUNTA(INDIRECT("$F"&amp;ROW()-C199&amp;":$K"&amp;ROW()-C199))&lt;&gt;COUNTA(INDIRECT("$F"&amp;ROW()&amp;":$K"&amp;ROW()))),OFFSET(D199,-C199,-1),"Ok")</f>
        <v>Ok</v>
      </c>
      <c r="E199" s="10"/>
      <c r="F199" s="40" t="s">
        <v>261</v>
      </c>
      <c r="G199" s="30"/>
    </row>
    <row r="200" customFormat="false" ht="18" hidden="true" customHeight="false" outlineLevel="0" collapsed="false">
      <c r="B200" s="17"/>
      <c r="C200" s="16" t="n">
        <v>5</v>
      </c>
      <c r="D200" s="8" t="str">
        <f aca="true">IF(AND(PropertyQ13=ForCodesYES,COUNTA(INDIRECT("$F"&amp;ROW()-C200&amp;":$K"&amp;ROW()-C200))&lt;&gt;COUNTA(INDIRECT("$F"&amp;ROW()&amp;":$K"&amp;ROW()))),OFFSET(D200,-C200,-1),"Ok")</f>
        <v>Ok</v>
      </c>
      <c r="E200" s="10"/>
      <c r="F200" s="40" t="s">
        <v>264</v>
      </c>
      <c r="G200" s="13"/>
    </row>
    <row r="201" customFormat="false" ht="18" hidden="true" customHeight="false" outlineLevel="0" collapsed="false">
      <c r="B201" s="17"/>
      <c r="C201" s="16" t="n">
        <v>6</v>
      </c>
      <c r="D201" s="8" t="str">
        <f aca="true">IF(AND(PropertyQ13=ForCodesYES,COUNTA(INDIRECT("$F"&amp;ROW()-C201&amp;":$K"&amp;ROW()-C201))&lt;&gt;COUNTA(INDIRECT("$F"&amp;ROW()&amp;":$K"&amp;ROW()))),OFFSET(D201,-C201,-1),"Ok")</f>
        <v>Ok</v>
      </c>
      <c r="E201" s="10"/>
      <c r="F201" s="40" t="s">
        <v>228</v>
      </c>
      <c r="G201" s="30"/>
    </row>
    <row r="202" customFormat="false" ht="36" hidden="true" customHeight="false" outlineLevel="0" collapsed="false">
      <c r="B202" s="17"/>
      <c r="C202" s="16" t="n">
        <v>7</v>
      </c>
      <c r="D202" s="8" t="str">
        <f aca="true">IF(AND(PropertyQ13=ForCodesYES,COUNTA(INDIRECT("$F"&amp;ROW()-C202&amp;":$K"&amp;ROW()-C202))&lt;&gt;COUNTA(INDIRECT("$F"&amp;ROW()&amp;":$K"&amp;ROW()))),OFFSET(D202,-C202,-1),"Ok")</f>
        <v>Ok</v>
      </c>
      <c r="E202" s="10"/>
      <c r="F202" s="40" t="s">
        <v>270</v>
      </c>
      <c r="G202" s="30"/>
    </row>
    <row r="203" customFormat="false" ht="9" hidden="false" customHeight="true" outlineLevel="0" collapsed="false">
      <c r="C203" s="8"/>
      <c r="D203" s="8"/>
    </row>
    <row r="204" customFormat="false" ht="18" hidden="false" customHeight="true" outlineLevel="0" collapsed="false">
      <c r="B204" s="8" t="n">
        <v>1</v>
      </c>
      <c r="C204" s="8" t="str">
        <f aca="false">E204</f>
        <v>14)</v>
      </c>
      <c r="D204" s="8" t="str">
        <f aca="false">IF(PropertyQ14="",C204,"Ok")</f>
        <v>14)</v>
      </c>
      <c r="E204" s="11" t="s">
        <v>271</v>
      </c>
      <c r="F204" s="21" t="s">
        <v>272</v>
      </c>
      <c r="G204" s="21"/>
      <c r="H204" s="21"/>
      <c r="I204" s="21"/>
      <c r="J204" s="21"/>
      <c r="K204" s="38"/>
    </row>
    <row r="205" customFormat="false" ht="18" hidden="true" customHeight="true" outlineLevel="0" collapsed="false">
      <c r="B205" s="8"/>
      <c r="C205" s="8"/>
      <c r="D205" s="8"/>
      <c r="E205" s="52" t="s">
        <v>273</v>
      </c>
      <c r="F205" s="21" t="s">
        <v>145</v>
      </c>
      <c r="G205" s="21"/>
      <c r="H205" s="21"/>
      <c r="I205" s="21"/>
      <c r="J205" s="21"/>
      <c r="K205" s="21"/>
    </row>
    <row r="206" customFormat="false" ht="18" hidden="true" customHeight="false" outlineLevel="0" collapsed="false">
      <c r="B206" s="8" t="n">
        <v>1</v>
      </c>
      <c r="C206" s="8" t="str">
        <f aca="false">E205</f>
        <v>14.1)</v>
      </c>
      <c r="D206" s="16"/>
      <c r="E206" s="10"/>
      <c r="F206" s="39" t="s">
        <v>15</v>
      </c>
      <c r="G206" s="10" t="n">
        <v>1</v>
      </c>
    </row>
    <row r="207" customFormat="false" ht="36" hidden="true" customHeight="false" outlineLevel="0" collapsed="false">
      <c r="B207" s="17"/>
      <c r="C207" s="16" t="n">
        <v>1</v>
      </c>
      <c r="D207" s="8" t="str">
        <f aca="true">IF(AND(PropertyQ14=ForCodesYES,COUNTA(INDIRECT("$F"&amp;ROW()-C207&amp;":$K"&amp;ROW()-C207))&lt;&gt;COUNTA(INDIRECT("$F"&amp;ROW()&amp;":$K"&amp;ROW()))),OFFSET(D207,-C207,-1),"Ok")</f>
        <v>Ok</v>
      </c>
      <c r="E207" s="10"/>
      <c r="F207" s="40" t="s">
        <v>195</v>
      </c>
      <c r="G207" s="13"/>
    </row>
    <row r="208" customFormat="false" ht="18" hidden="true" customHeight="false" outlineLevel="0" collapsed="false">
      <c r="B208" s="17"/>
      <c r="C208" s="16" t="n">
        <v>2</v>
      </c>
      <c r="D208" s="8"/>
      <c r="E208" s="10"/>
      <c r="F208" s="54" t="s">
        <v>274</v>
      </c>
      <c r="G208" s="55"/>
    </row>
    <row r="209" customFormat="false" ht="18" hidden="true" customHeight="false" outlineLevel="0" collapsed="false">
      <c r="B209" s="17"/>
      <c r="C209" s="16" t="n">
        <v>3</v>
      </c>
      <c r="D209" s="8" t="str">
        <f aca="true">IF(AND(PropertyQ14=ForCodesYES,COUNTA(INDIRECT("$F"&amp;ROW()-C209&amp;":$K"&amp;ROW()-C209))&lt;&gt;COUNTA(INDIRECT("$F"&amp;ROW()&amp;":$K"&amp;ROW()))),OFFSET(D209,-C209,-1),"Ok")</f>
        <v>Ok</v>
      </c>
      <c r="E209" s="10"/>
      <c r="F209" s="40" t="s">
        <v>275</v>
      </c>
      <c r="G209" s="13"/>
    </row>
    <row r="210" customFormat="false" ht="18" hidden="true" customHeight="false" outlineLevel="0" collapsed="false">
      <c r="B210" s="17"/>
      <c r="C210" s="16" t="n">
        <v>4</v>
      </c>
      <c r="D210" s="8" t="str">
        <f aca="true">IF(AND(PropertyQ14=ForCodesYES,COUNTA(INDIRECT("$F"&amp;ROW()-C210&amp;":$K"&amp;ROW()-C210))&lt;&gt;COUNTA(INDIRECT("$F"&amp;ROW()&amp;":$K"&amp;ROW()))),OFFSET(D210,-C210,-1),"Ok")</f>
        <v>Ok</v>
      </c>
      <c r="E210" s="10"/>
      <c r="F210" s="40" t="s">
        <v>228</v>
      </c>
      <c r="G210" s="30"/>
    </row>
    <row r="211" customFormat="false" ht="18" hidden="true" customHeight="false" outlineLevel="0" collapsed="false">
      <c r="B211" s="17"/>
      <c r="C211" s="16" t="n">
        <v>5</v>
      </c>
      <c r="D211" s="8" t="str">
        <f aca="true">IF(AND(PropertyQ14=ForCodesYES,COUNTA(INDIRECT("$F"&amp;ROW()-C211&amp;":$K"&amp;ROW()-C211))&lt;&gt;COUNTA(INDIRECT("$F"&amp;ROW()&amp;":$K"&amp;ROW()))),OFFSET(D211,-C211,-1),"Ok")</f>
        <v>Ok</v>
      </c>
      <c r="E211" s="10"/>
      <c r="F211" s="40" t="s">
        <v>276</v>
      </c>
      <c r="G211" s="30"/>
    </row>
    <row r="212" customFormat="false" ht="9" hidden="true" customHeight="true" outlineLevel="0" collapsed="false">
      <c r="C212" s="8"/>
      <c r="D212" s="8"/>
    </row>
    <row r="213" customFormat="false" ht="18" hidden="true" customHeight="true" outlineLevel="0" collapsed="false">
      <c r="B213" s="8"/>
      <c r="C213" s="8" t="str">
        <f aca="false">E213</f>
        <v>14.2)</v>
      </c>
      <c r="D213" s="8"/>
      <c r="E213" s="52" t="s">
        <v>277</v>
      </c>
      <c r="F213" s="21" t="s">
        <v>57</v>
      </c>
      <c r="G213" s="21"/>
      <c r="H213" s="21"/>
      <c r="I213" s="21"/>
      <c r="J213" s="21"/>
      <c r="K213" s="21"/>
    </row>
    <row r="214" customFormat="false" ht="18" hidden="true" customHeight="false" outlineLevel="0" collapsed="false">
      <c r="C214" s="8" t="n">
        <v>1</v>
      </c>
      <c r="D214" s="8" t="str">
        <f aca="false">IF(F214="",C213,"Ok")</f>
        <v>14.2)</v>
      </c>
      <c r="E214" s="32"/>
      <c r="F214" s="33"/>
      <c r="G214" s="33"/>
      <c r="H214" s="33"/>
      <c r="I214" s="33"/>
      <c r="J214" s="33"/>
      <c r="K214" s="33"/>
    </row>
    <row r="215" customFormat="false" ht="18" hidden="true" customHeight="false" outlineLevel="0" collapsed="false">
      <c r="C215" s="8"/>
      <c r="D215" s="8"/>
      <c r="E215" s="34"/>
      <c r="F215" s="33"/>
      <c r="G215" s="33"/>
      <c r="H215" s="33"/>
      <c r="I215" s="33"/>
      <c r="J215" s="33"/>
      <c r="K215" s="33"/>
    </row>
    <row r="216" customFormat="false" ht="18" hidden="true" customHeight="false" outlineLevel="0" collapsed="false">
      <c r="E216" s="35"/>
      <c r="F216" s="33"/>
      <c r="G216" s="33"/>
      <c r="H216" s="33"/>
      <c r="I216" s="33"/>
      <c r="J216" s="33"/>
      <c r="K216" s="33"/>
    </row>
    <row r="217" customFormat="false" ht="9" hidden="false" customHeight="true" outlineLevel="0" collapsed="false">
      <c r="C217" s="8"/>
      <c r="D217" s="8"/>
    </row>
    <row r="218" customFormat="false" ht="48.75" hidden="false" customHeight="true" outlineLevel="0" collapsed="false">
      <c r="B218" s="8" t="n">
        <v>1</v>
      </c>
      <c r="C218" s="8" t="str">
        <f aca="false">E218</f>
        <v>15)</v>
      </c>
      <c r="D218" s="8" t="str">
        <f aca="false">IF(PropertyQ15="",C218,"Ok")</f>
        <v>15)</v>
      </c>
      <c r="E218" s="11" t="s">
        <v>278</v>
      </c>
      <c r="F218" s="21" t="s">
        <v>279</v>
      </c>
      <c r="G218" s="21"/>
      <c r="H218" s="21"/>
      <c r="I218" s="21"/>
      <c r="J218" s="21"/>
      <c r="K218" s="38"/>
    </row>
    <row r="219" customFormat="false" ht="18" hidden="true" customHeight="true" outlineLevel="0" collapsed="false">
      <c r="B219" s="8"/>
      <c r="C219" s="8"/>
      <c r="D219" s="8"/>
      <c r="E219" s="52" t="s">
        <v>280</v>
      </c>
      <c r="F219" s="21" t="s">
        <v>145</v>
      </c>
      <c r="G219" s="21"/>
      <c r="H219" s="21"/>
      <c r="I219" s="21"/>
      <c r="J219" s="21"/>
      <c r="K219" s="21"/>
    </row>
    <row r="220" customFormat="false" ht="18" hidden="true" customHeight="false" outlineLevel="0" collapsed="false">
      <c r="B220" s="8" t="n">
        <v>1</v>
      </c>
      <c r="C220" s="8" t="str">
        <f aca="false">E219</f>
        <v>15.1)</v>
      </c>
      <c r="D220" s="16"/>
      <c r="E220" s="10"/>
      <c r="F220" s="39" t="s">
        <v>15</v>
      </c>
      <c r="G220" s="10" t="n">
        <v>1</v>
      </c>
    </row>
    <row r="221" customFormat="false" ht="36" hidden="true" customHeight="false" outlineLevel="0" collapsed="false">
      <c r="B221" s="17"/>
      <c r="C221" s="16" t="n">
        <v>1</v>
      </c>
      <c r="D221" s="8" t="str">
        <f aca="true">IF(AND(PropertyQ15=ForCodesYES,COUNTA(INDIRECT("$F"&amp;ROW()-C221&amp;":$K"&amp;ROW()-C221))&lt;&gt;COUNTA(INDIRECT("$F"&amp;ROW()&amp;":$K"&amp;ROW()))),OFFSET(D221,-C221,-1),"Ok")</f>
        <v>Ok</v>
      </c>
      <c r="E221" s="10"/>
      <c r="F221" s="40" t="s">
        <v>218</v>
      </c>
      <c r="G221" s="13"/>
    </row>
    <row r="222" customFormat="false" ht="36" hidden="true" customHeight="false" outlineLevel="0" collapsed="false">
      <c r="B222" s="17"/>
      <c r="C222" s="16" t="n">
        <v>2</v>
      </c>
      <c r="D222" s="8" t="str">
        <f aca="true">IF(AND(PropertyQ15=ForCodesYES,COUNTA(INDIRECT("$F"&amp;ROW()-C222&amp;":$K"&amp;ROW()-C222))&lt;&gt;COUNTA(INDIRECT("$F"&amp;ROW()&amp;":$K"&amp;ROW()))),OFFSET(D222,-C222,-1),"Ok")</f>
        <v>Ok</v>
      </c>
      <c r="E222" s="10"/>
      <c r="F222" s="40" t="s">
        <v>195</v>
      </c>
      <c r="G222" s="13"/>
    </row>
    <row r="223" customFormat="false" ht="36" hidden="true" customHeight="false" outlineLevel="0" collapsed="false">
      <c r="B223" s="17"/>
      <c r="C223" s="16" t="n">
        <v>3</v>
      </c>
      <c r="D223" s="8" t="str">
        <f aca="true">IF(AND(PropertyQ15=ForCodesYES,COUNTA(INDIRECT("$F"&amp;ROW()-C223&amp;":$K"&amp;ROW()-C223))&lt;&gt;COUNTA(INDIRECT("$F"&amp;ROW()&amp;":$K"&amp;ROW()))),OFFSET(D223,-C223,-1),"Ok")</f>
        <v>Ok</v>
      </c>
      <c r="E223" s="10"/>
      <c r="F223" s="40" t="s">
        <v>244</v>
      </c>
      <c r="G223" s="13"/>
    </row>
    <row r="224" customFormat="false" ht="18" hidden="true" customHeight="false" outlineLevel="0" collapsed="false">
      <c r="B224" s="17"/>
      <c r="C224" s="16" t="n">
        <v>4</v>
      </c>
      <c r="D224" s="8"/>
      <c r="E224" s="10"/>
      <c r="F224" s="54" t="s">
        <v>274</v>
      </c>
      <c r="G224" s="55"/>
    </row>
    <row r="225" customFormat="false" ht="18" hidden="true" customHeight="false" outlineLevel="0" collapsed="false">
      <c r="B225" s="17"/>
      <c r="C225" s="16" t="n">
        <v>5</v>
      </c>
      <c r="D225" s="8" t="str">
        <f aca="true">IF(AND(PropertyQ15=ForCodesYES,COUNTA(INDIRECT("$F"&amp;ROW()-C225&amp;":$K"&amp;ROW()-C225))&lt;&gt;COUNTA(INDIRECT("$F"&amp;ROW()&amp;":$K"&amp;ROW()))),OFFSET(D225,-C225,-1),"Ok")</f>
        <v>Ok</v>
      </c>
      <c r="E225" s="10"/>
      <c r="F225" s="40" t="s">
        <v>241</v>
      </c>
      <c r="G225" s="13"/>
    </row>
    <row r="226" customFormat="false" ht="18" hidden="true" customHeight="false" outlineLevel="0" collapsed="false">
      <c r="B226" s="17"/>
      <c r="C226" s="16" t="n">
        <v>6</v>
      </c>
      <c r="D226" s="8" t="str">
        <f aca="true">IF(AND(PropertyQ15=ForCodesYES,COUNTA(INDIRECT("$F"&amp;ROW()-C226&amp;":$K"&amp;ROW()-C226))&lt;&gt;COUNTA(INDIRECT("$F"&amp;ROW()&amp;":$K"&amp;ROW()))),OFFSET(D226,-C226,-1),"Ok")</f>
        <v>Ok</v>
      </c>
      <c r="E226" s="10"/>
      <c r="F226" s="40" t="s">
        <v>228</v>
      </c>
      <c r="G226" s="30"/>
    </row>
    <row r="227" customFormat="false" ht="18" hidden="true" customHeight="false" outlineLevel="0" collapsed="false">
      <c r="B227" s="17"/>
      <c r="C227" s="16" t="n">
        <v>7</v>
      </c>
      <c r="D227" s="8" t="str">
        <f aca="true">IF(AND(PropertyQ15=ForCodesYES,COUNTA(INDIRECT("$F"&amp;ROW()-C227&amp;":$K"&amp;ROW()-C227))&lt;&gt;COUNTA(INDIRECT("$F"&amp;ROW()&amp;":$K"&amp;ROW()))),OFFSET(D227,-C227,-1),"Ok")</f>
        <v>Ok</v>
      </c>
      <c r="E227" s="10"/>
      <c r="F227" s="40" t="s">
        <v>276</v>
      </c>
      <c r="G227" s="30"/>
    </row>
    <row r="228" customFormat="false" ht="9" hidden="false" customHeight="true" outlineLevel="0" collapsed="false">
      <c r="C228" s="8"/>
      <c r="D228" s="8"/>
    </row>
    <row r="229" customFormat="false" ht="18" hidden="false" customHeight="true" outlineLevel="0" collapsed="false">
      <c r="B229" s="8" t="n">
        <v>1</v>
      </c>
      <c r="C229" s="8" t="str">
        <f aca="false">E229</f>
        <v>16)</v>
      </c>
      <c r="D229" s="8" t="str">
        <f aca="false">IF(PropertyQ16="",C229,"Ok")</f>
        <v>16)</v>
      </c>
      <c r="E229" s="11" t="s">
        <v>281</v>
      </c>
      <c r="F229" s="21" t="s">
        <v>282</v>
      </c>
      <c r="G229" s="21"/>
      <c r="H229" s="21"/>
      <c r="I229" s="21"/>
      <c r="J229" s="21"/>
      <c r="K229" s="38"/>
    </row>
    <row r="230" customFormat="false" ht="18" hidden="true" customHeight="true" outlineLevel="0" collapsed="false">
      <c r="B230" s="8"/>
      <c r="C230" s="8"/>
      <c r="D230" s="8"/>
      <c r="E230" s="52" t="s">
        <v>283</v>
      </c>
      <c r="F230" s="21" t="s">
        <v>145</v>
      </c>
      <c r="G230" s="21"/>
      <c r="H230" s="21"/>
      <c r="I230" s="21"/>
      <c r="J230" s="21"/>
      <c r="K230" s="21"/>
    </row>
    <row r="231" customFormat="false" ht="18" hidden="true" customHeight="false" outlineLevel="0" collapsed="false">
      <c r="B231" s="8" t="n">
        <v>1</v>
      </c>
      <c r="C231" s="8" t="str">
        <f aca="false">E230</f>
        <v>16.1)</v>
      </c>
      <c r="D231" s="16"/>
      <c r="E231" s="10"/>
      <c r="F231" s="39" t="s">
        <v>15</v>
      </c>
      <c r="G231" s="10" t="n">
        <v>1</v>
      </c>
    </row>
    <row r="232" customFormat="false" ht="36" hidden="true" customHeight="false" outlineLevel="0" collapsed="false">
      <c r="B232" s="17"/>
      <c r="C232" s="16" t="n">
        <v>1</v>
      </c>
      <c r="D232" s="8" t="str">
        <f aca="true">IF(AND(PropertyQ16=ForCodesYES,COUNTA(INDIRECT("$F"&amp;ROW()-C232&amp;":$K"&amp;ROW()-C232))&lt;&gt;COUNTA(INDIRECT("$F"&amp;ROW()&amp;":$K"&amp;ROW()))),OFFSET(D232,-C232,-1),"Ok")</f>
        <v>Ok</v>
      </c>
      <c r="E232" s="10"/>
      <c r="F232" s="40" t="s">
        <v>195</v>
      </c>
      <c r="G232" s="13"/>
    </row>
    <row r="233" customFormat="false" ht="18" hidden="true" customHeight="false" outlineLevel="0" collapsed="false">
      <c r="B233" s="17"/>
      <c r="C233" s="16" t="n">
        <v>2</v>
      </c>
      <c r="D233" s="8" t="str">
        <f aca="true">IF(AND(PropertyQ16=ForCodesYES,COUNTA(INDIRECT("$F"&amp;ROW()-C233&amp;":$K"&amp;ROW()-C233))&lt;&gt;COUNTA(INDIRECT("$F"&amp;ROW()&amp;":$K"&amp;ROW()))),OFFSET(D233,-C233,-1),"Ok")</f>
        <v>Ok</v>
      </c>
      <c r="E233" s="10"/>
      <c r="F233" s="40" t="s">
        <v>249</v>
      </c>
      <c r="G233" s="13"/>
    </row>
    <row r="234" customFormat="false" ht="36" hidden="true" customHeight="false" outlineLevel="0" collapsed="false">
      <c r="B234" s="17"/>
      <c r="C234" s="16" t="n">
        <v>3</v>
      </c>
      <c r="D234" s="8" t="str">
        <f aca="true">IF(AND(PropertyQ16=ForCodesYES,COUNTA(INDIRECT("$F"&amp;ROW()-C234&amp;":$K"&amp;ROW()-C234))&lt;&gt;COUNTA(INDIRECT("$F"&amp;ROW()&amp;":$K"&amp;ROW()))),OFFSET(D234,-C234,-1),"Ok")</f>
        <v>Ok</v>
      </c>
      <c r="E234" s="10"/>
      <c r="F234" s="40" t="s">
        <v>250</v>
      </c>
      <c r="G234" s="13"/>
    </row>
    <row r="235" customFormat="false" ht="18" hidden="true" customHeight="false" outlineLevel="0" collapsed="false">
      <c r="B235" s="17"/>
      <c r="C235" s="16" t="n">
        <v>4</v>
      </c>
      <c r="D235" s="8"/>
      <c r="E235" s="10"/>
      <c r="F235" s="54" t="s">
        <v>284</v>
      </c>
      <c r="G235" s="55"/>
    </row>
    <row r="236" customFormat="false" ht="18" hidden="true" customHeight="false" outlineLevel="0" collapsed="false">
      <c r="B236" s="17"/>
      <c r="C236" s="16" t="n">
        <v>5</v>
      </c>
      <c r="D236" s="8" t="str">
        <f aca="true">IF(AND(PropertyQ16=ForCodesYES,COUNTA(INDIRECT("$F"&amp;ROW()-C236&amp;":$K"&amp;ROW()-C236))&lt;&gt;COUNTA(INDIRECT("$F"&amp;ROW()&amp;":$K"&amp;ROW()))),OFFSET(D236,-C236,-1),"Ok")</f>
        <v>Ok</v>
      </c>
      <c r="E236" s="10"/>
      <c r="F236" s="40" t="s">
        <v>275</v>
      </c>
      <c r="G236" s="13"/>
    </row>
    <row r="237" customFormat="false" ht="18" hidden="true" customHeight="false" outlineLevel="0" collapsed="false">
      <c r="B237" s="17"/>
      <c r="C237" s="16" t="n">
        <v>6</v>
      </c>
      <c r="D237" s="8" t="str">
        <f aca="true">IF(AND(PropertyQ16=ForCodesYES,COUNTA(INDIRECT("$F"&amp;ROW()-C237&amp;":$K"&amp;ROW()-C237))&lt;&gt;COUNTA(INDIRECT("$F"&amp;ROW()&amp;":$K"&amp;ROW()))),OFFSET(D237,-C237,-1),"Ok")</f>
        <v>Ok</v>
      </c>
      <c r="E237" s="10"/>
      <c r="F237" s="40" t="s">
        <v>228</v>
      </c>
      <c r="G237" s="30"/>
    </row>
    <row r="238" customFormat="false" ht="18" hidden="true" customHeight="false" outlineLevel="0" collapsed="false">
      <c r="B238" s="17"/>
      <c r="C238" s="16" t="n">
        <v>7</v>
      </c>
      <c r="D238" s="8" t="str">
        <f aca="true">IF(AND(PropertyQ16=ForCodesYES,COUNTA(INDIRECT("$F"&amp;ROW()-C238&amp;":$K"&amp;ROW()-C238))&lt;&gt;COUNTA(INDIRECT("$F"&amp;ROW()&amp;":$K"&amp;ROW()))),OFFSET(D238,-C238,-1),"Ok")</f>
        <v>Ok</v>
      </c>
      <c r="E238" s="10"/>
      <c r="F238" s="40" t="s">
        <v>276</v>
      </c>
      <c r="G238" s="30"/>
    </row>
    <row r="239" customFormat="false" ht="9" hidden="false" customHeight="true" outlineLevel="0" collapsed="false">
      <c r="C239" s="8"/>
      <c r="D239" s="8"/>
    </row>
    <row r="240" customFormat="false" ht="66" hidden="false" customHeight="true" outlineLevel="0" collapsed="false">
      <c r="B240" s="8" t="n">
        <v>1</v>
      </c>
      <c r="C240" s="8" t="str">
        <f aca="false">E240</f>
        <v>17)</v>
      </c>
      <c r="D240" s="8" t="str">
        <f aca="false">IF(PropertyQ17="",C240,"Ok")</f>
        <v>17)</v>
      </c>
      <c r="E240" s="11" t="s">
        <v>285</v>
      </c>
      <c r="F240" s="21" t="s">
        <v>286</v>
      </c>
      <c r="G240" s="21"/>
      <c r="H240" s="21"/>
      <c r="I240" s="21"/>
      <c r="J240" s="21"/>
      <c r="K240" s="38"/>
    </row>
    <row r="241" customFormat="false" ht="18" hidden="true" customHeight="true" outlineLevel="0" collapsed="false">
      <c r="B241" s="8"/>
      <c r="C241" s="8"/>
      <c r="D241" s="8"/>
      <c r="E241" s="52" t="s">
        <v>287</v>
      </c>
      <c r="F241" s="21" t="s">
        <v>145</v>
      </c>
      <c r="G241" s="21"/>
      <c r="H241" s="21"/>
      <c r="I241" s="21"/>
      <c r="J241" s="21"/>
      <c r="K241" s="21"/>
    </row>
    <row r="242" customFormat="false" ht="18" hidden="true" customHeight="false" outlineLevel="0" collapsed="false">
      <c r="B242" s="8" t="n">
        <v>1</v>
      </c>
      <c r="C242" s="8" t="str">
        <f aca="false">E241</f>
        <v>17.1)</v>
      </c>
      <c r="D242" s="16"/>
      <c r="E242" s="10"/>
      <c r="F242" s="39" t="s">
        <v>15</v>
      </c>
      <c r="G242" s="10" t="n">
        <v>1</v>
      </c>
    </row>
    <row r="243" customFormat="false" ht="36" hidden="true" customHeight="false" outlineLevel="0" collapsed="false">
      <c r="B243" s="17"/>
      <c r="C243" s="16" t="n">
        <v>1</v>
      </c>
      <c r="D243" s="8" t="str">
        <f aca="true">IF(AND(PropertyQ17=ForCodesYES,COUNTA(INDIRECT("$F"&amp;ROW()-C243&amp;":$K"&amp;ROW()-C243))&lt;&gt;COUNTA(INDIRECT("$F"&amp;ROW()&amp;":$K"&amp;ROW()))),OFFSET(D243,-C243,-1),"Ok")</f>
        <v>Ok</v>
      </c>
      <c r="E243" s="10"/>
      <c r="F243" s="40" t="s">
        <v>218</v>
      </c>
      <c r="G243" s="13"/>
    </row>
    <row r="244" customFormat="false" ht="54" hidden="true" customHeight="false" outlineLevel="0" collapsed="false">
      <c r="B244" s="17"/>
      <c r="C244" s="16" t="n">
        <v>2</v>
      </c>
      <c r="D244" s="8" t="str">
        <f aca="true">IF(AND(PropertyQ17=ForCodesYES,COUNTA(INDIRECT("$F"&amp;ROW()-C244&amp;":$K"&amp;ROW()-C244))&lt;&gt;COUNTA(INDIRECT("$F"&amp;ROW()&amp;":$K"&amp;ROW()))),OFFSET(D244,-C244,-1),"Ok")</f>
        <v>Ok</v>
      </c>
      <c r="E244" s="10"/>
      <c r="F244" s="40" t="s">
        <v>288</v>
      </c>
      <c r="G244" s="13"/>
    </row>
    <row r="245" customFormat="false" ht="18" hidden="true" customHeight="false" outlineLevel="0" collapsed="false">
      <c r="B245" s="17"/>
      <c r="C245" s="16" t="n">
        <v>3</v>
      </c>
      <c r="D245" s="8" t="str">
        <f aca="true">IF(AND(PropertyQ17=ForCodesYES,COUNTA(INDIRECT("$F"&amp;ROW()-C245&amp;":$K"&amp;ROW()-C245))&lt;&gt;COUNTA(INDIRECT("$F"&amp;ROW()&amp;":$K"&amp;ROW()))),OFFSET(D245,-C245,-1),"Ok")</f>
        <v>Ok</v>
      </c>
      <c r="E245" s="10"/>
      <c r="F245" s="40" t="s">
        <v>249</v>
      </c>
      <c r="G245" s="13"/>
    </row>
    <row r="246" customFormat="false" ht="36" hidden="true" customHeight="false" outlineLevel="0" collapsed="false">
      <c r="B246" s="17"/>
      <c r="C246" s="16" t="n">
        <v>4</v>
      </c>
      <c r="D246" s="8"/>
      <c r="E246" s="10"/>
      <c r="F246" s="40" t="s">
        <v>250</v>
      </c>
      <c r="G246" s="13"/>
    </row>
    <row r="247" customFormat="false" ht="36" hidden="true" customHeight="false" outlineLevel="0" collapsed="false">
      <c r="B247" s="17"/>
      <c r="C247" s="16" t="n">
        <v>5</v>
      </c>
      <c r="D247" s="8" t="str">
        <f aca="true">IF(AND(PropertyQ17=ForCodesYES,COUNTA(INDIRECT("$F"&amp;ROW()-C247&amp;":$K"&amp;ROW()-C247))&lt;&gt;COUNTA(INDIRECT("$F"&amp;ROW()&amp;":$K"&amp;ROW()))),OFFSET(D247,-C247,-1),"Ok")</f>
        <v>Ok</v>
      </c>
      <c r="E247" s="10"/>
      <c r="F247" s="40" t="s">
        <v>244</v>
      </c>
      <c r="G247" s="13"/>
    </row>
    <row r="248" customFormat="false" ht="18" hidden="true" customHeight="false" outlineLevel="0" collapsed="false">
      <c r="B248" s="17"/>
      <c r="C248" s="16" t="n">
        <v>6</v>
      </c>
      <c r="D248" s="8"/>
      <c r="E248" s="10"/>
      <c r="F248" s="54" t="s">
        <v>284</v>
      </c>
      <c r="G248" s="55"/>
    </row>
    <row r="249" customFormat="false" ht="18" hidden="true" customHeight="false" outlineLevel="0" collapsed="false">
      <c r="B249" s="17"/>
      <c r="C249" s="16" t="n">
        <v>7</v>
      </c>
      <c r="D249" s="8" t="str">
        <f aca="true">IF(AND(PropertyQ17=ForCodesYES,COUNTA(INDIRECT("$F"&amp;ROW()-C249&amp;":$K"&amp;ROW()-C249))&lt;&gt;COUNTA(INDIRECT("$F"&amp;ROW()&amp;":$K"&amp;ROW()))),OFFSET(D249,-C249,-1),"Ok")</f>
        <v>Ok</v>
      </c>
      <c r="E249" s="10"/>
      <c r="F249" s="40" t="s">
        <v>275</v>
      </c>
      <c r="G249" s="13"/>
    </row>
    <row r="250" customFormat="false" ht="18" hidden="true" customHeight="false" outlineLevel="0" collapsed="false">
      <c r="B250" s="17"/>
      <c r="C250" s="16" t="n">
        <v>8</v>
      </c>
      <c r="D250" s="8" t="str">
        <f aca="true">IF(AND(PropertyQ17=ForCodesYES,COUNTA(INDIRECT("$F"&amp;ROW()-C250&amp;":$K"&amp;ROW()-C250))&lt;&gt;COUNTA(INDIRECT("$F"&amp;ROW()&amp;":$K"&amp;ROW()))),OFFSET(D250,-C250,-1),"Ok")</f>
        <v>Ok</v>
      </c>
      <c r="E250" s="10"/>
      <c r="F250" s="40" t="s">
        <v>228</v>
      </c>
      <c r="G250" s="30"/>
    </row>
    <row r="251" customFormat="false" ht="18" hidden="true" customHeight="false" outlineLevel="0" collapsed="false">
      <c r="B251" s="17"/>
      <c r="C251" s="16" t="n">
        <v>9</v>
      </c>
      <c r="D251" s="8" t="str">
        <f aca="true">IF(AND(PropertyQ17=ForCodesYES,COUNTA(INDIRECT("$F"&amp;ROW()-C251&amp;":$K"&amp;ROW()-C251))&lt;&gt;COUNTA(INDIRECT("$F"&amp;ROW()&amp;":$K"&amp;ROW()))),OFFSET(D251,-C251,-1),"Ok")</f>
        <v>Ok</v>
      </c>
      <c r="E251" s="10"/>
      <c r="F251" s="40" t="s">
        <v>276</v>
      </c>
      <c r="G251" s="30"/>
    </row>
    <row r="252" customFormat="false" ht="9" hidden="true" customHeight="true" outlineLevel="0" collapsed="false">
      <c r="C252" s="8"/>
      <c r="D252" s="8"/>
    </row>
    <row r="253" customFormat="false" ht="18" hidden="true" customHeight="true" outlineLevel="0" collapsed="false">
      <c r="B253" s="8"/>
      <c r="C253" s="8" t="str">
        <f aca="false">E253</f>
        <v>17.2)</v>
      </c>
      <c r="D253" s="8"/>
      <c r="E253" s="52" t="s">
        <v>289</v>
      </c>
      <c r="F253" s="21" t="s">
        <v>57</v>
      </c>
      <c r="G253" s="21"/>
      <c r="H253" s="21"/>
      <c r="I253" s="21"/>
      <c r="J253" s="21"/>
      <c r="K253" s="21"/>
    </row>
    <row r="254" customFormat="false" ht="18" hidden="true" customHeight="false" outlineLevel="0" collapsed="false">
      <c r="C254" s="8" t="n">
        <v>1</v>
      </c>
      <c r="D254" s="8" t="str">
        <f aca="false">IF(F254="",C253,"Ok")</f>
        <v>17.2)</v>
      </c>
      <c r="E254" s="32"/>
      <c r="F254" s="33"/>
      <c r="G254" s="33"/>
      <c r="H254" s="33"/>
      <c r="I254" s="33"/>
      <c r="J254" s="33"/>
      <c r="K254" s="33"/>
    </row>
    <row r="255" customFormat="false" ht="18" hidden="true" customHeight="false" outlineLevel="0" collapsed="false">
      <c r="C255" s="8"/>
      <c r="D255" s="8"/>
      <c r="E255" s="34"/>
      <c r="F255" s="33"/>
      <c r="G255" s="33"/>
      <c r="H255" s="33"/>
      <c r="I255" s="33"/>
      <c r="J255" s="33"/>
      <c r="K255" s="33"/>
    </row>
    <row r="256" customFormat="false" ht="18" hidden="true" customHeight="false" outlineLevel="0" collapsed="false">
      <c r="E256" s="35"/>
      <c r="F256" s="33"/>
      <c r="G256" s="33"/>
      <c r="H256" s="33"/>
      <c r="I256" s="33"/>
      <c r="J256" s="33"/>
      <c r="K256" s="33"/>
    </row>
    <row r="257" customFormat="false" ht="9" hidden="false" customHeight="true" outlineLevel="0" collapsed="false">
      <c r="C257" s="8"/>
      <c r="D257" s="8"/>
    </row>
    <row r="258" customFormat="false" ht="18" hidden="false" customHeight="true" outlineLevel="0" collapsed="false">
      <c r="B258" s="8" t="n">
        <v>1</v>
      </c>
      <c r="C258" s="8" t="str">
        <f aca="false">E258</f>
        <v>18)</v>
      </c>
      <c r="D258" s="8" t="str">
        <f aca="false">IF(PropertyQ18="",C258,"Ok")</f>
        <v>18)</v>
      </c>
      <c r="E258" s="11" t="s">
        <v>290</v>
      </c>
      <c r="F258" s="21" t="s">
        <v>291</v>
      </c>
      <c r="G258" s="21"/>
      <c r="H258" s="21"/>
      <c r="I258" s="21"/>
      <c r="J258" s="21"/>
      <c r="K258" s="38"/>
    </row>
    <row r="259" customFormat="false" ht="18" hidden="true" customHeight="true" outlineLevel="0" collapsed="false">
      <c r="B259" s="8"/>
      <c r="C259" s="8"/>
      <c r="D259" s="8"/>
      <c r="E259" s="52" t="s">
        <v>292</v>
      </c>
      <c r="F259" s="21" t="s">
        <v>145</v>
      </c>
      <c r="G259" s="21"/>
      <c r="H259" s="21"/>
      <c r="I259" s="21"/>
      <c r="J259" s="21"/>
      <c r="K259" s="21"/>
    </row>
    <row r="260" customFormat="false" ht="18" hidden="true" customHeight="false" outlineLevel="0" collapsed="false">
      <c r="B260" s="8" t="n">
        <v>1</v>
      </c>
      <c r="C260" s="8" t="str">
        <f aca="false">E259</f>
        <v>18.1)</v>
      </c>
      <c r="D260" s="16"/>
      <c r="E260" s="10"/>
      <c r="F260" s="39" t="s">
        <v>15</v>
      </c>
      <c r="G260" s="10" t="n">
        <v>1</v>
      </c>
    </row>
    <row r="261" customFormat="false" ht="36" hidden="true" customHeight="false" outlineLevel="0" collapsed="false">
      <c r="B261" s="17"/>
      <c r="C261" s="16" t="n">
        <v>1</v>
      </c>
      <c r="D261" s="8" t="str">
        <f aca="true">IF(AND(PropertyQ18=ForCodesYES,COUNTA(INDIRECT("$F"&amp;ROW()-C261&amp;":$K"&amp;ROW()-C261))&lt;&gt;COUNTA(INDIRECT("$F"&amp;ROW()&amp;":$K"&amp;ROW()))),OFFSET(D261,-C261,-1),"Ok")</f>
        <v>Ok</v>
      </c>
      <c r="E261" s="10"/>
      <c r="F261" s="40" t="s">
        <v>195</v>
      </c>
      <c r="G261" s="13"/>
    </row>
    <row r="262" customFormat="false" ht="18" hidden="true" customHeight="false" outlineLevel="0" collapsed="false">
      <c r="B262" s="17"/>
      <c r="C262" s="16" t="n">
        <v>2</v>
      </c>
      <c r="D262" s="8"/>
      <c r="E262" s="10"/>
      <c r="F262" s="54" t="s">
        <v>293</v>
      </c>
      <c r="G262" s="55"/>
    </row>
    <row r="263" customFormat="false" ht="18" hidden="true" customHeight="false" outlineLevel="0" collapsed="false">
      <c r="B263" s="17"/>
      <c r="C263" s="16" t="n">
        <v>3</v>
      </c>
      <c r="D263" s="8" t="str">
        <f aca="true">IF(AND(PropertyQ18=ForCodesYES,COUNTA(INDIRECT("$F"&amp;ROW()-C263&amp;":$K"&amp;ROW()-C263))&lt;&gt;COUNTA(INDIRECT("$F"&amp;ROW()&amp;":$K"&amp;ROW()))),OFFSET(D263,-C263,-1),"Ok")</f>
        <v>Ok</v>
      </c>
      <c r="E263" s="10"/>
      <c r="F263" s="40" t="s">
        <v>294</v>
      </c>
      <c r="G263" s="13"/>
    </row>
    <row r="264" customFormat="false" ht="18" hidden="true" customHeight="false" outlineLevel="0" collapsed="false">
      <c r="B264" s="17"/>
      <c r="C264" s="16" t="n">
        <v>4</v>
      </c>
      <c r="D264" s="8" t="str">
        <f aca="true">IF(AND(PropertyQ18=ForCodesYES,COUNTA(INDIRECT("$F"&amp;ROW()-C264&amp;":$K"&amp;ROW()-C264))&lt;&gt;COUNTA(INDIRECT("$F"&amp;ROW()&amp;":$K"&amp;ROW()))),OFFSET(D264,-C264,-1),"Ok")</f>
        <v>Ok</v>
      </c>
      <c r="E264" s="10"/>
      <c r="F264" s="40" t="s">
        <v>275</v>
      </c>
      <c r="G264" s="13"/>
    </row>
    <row r="265" customFormat="false" ht="18" hidden="true" customHeight="false" outlineLevel="0" collapsed="false">
      <c r="B265" s="17"/>
      <c r="C265" s="16" t="n">
        <v>5</v>
      </c>
      <c r="D265" s="8" t="str">
        <f aca="true">IF(AND(PropertyQ18=ForCodesYES,COUNTA(INDIRECT("$F"&amp;ROW()-C265&amp;":$K"&amp;ROW()-C265))&lt;&gt;COUNTA(INDIRECT("$F"&amp;ROW()&amp;":$K"&amp;ROW()))),OFFSET(D265,-C265,-1),"Ok")</f>
        <v>Ok</v>
      </c>
      <c r="E265" s="10"/>
      <c r="F265" s="40" t="s">
        <v>228</v>
      </c>
      <c r="G265" s="30"/>
    </row>
    <row r="266" customFormat="false" ht="18" hidden="true" customHeight="false" outlineLevel="0" collapsed="false">
      <c r="B266" s="17"/>
      <c r="C266" s="16" t="n">
        <v>6</v>
      </c>
      <c r="D266" s="8" t="str">
        <f aca="true">IF(AND(PropertyQ18=ForCodesYES,COUNTA(INDIRECT("$F"&amp;ROW()-C266&amp;":$K"&amp;ROW()-C266))&lt;&gt;COUNTA(INDIRECT("$F"&amp;ROW()&amp;":$K"&amp;ROW()))),OFFSET(D266,-C266,-1),"Ok")</f>
        <v>Ok</v>
      </c>
      <c r="E266" s="10"/>
      <c r="F266" s="40" t="s">
        <v>276</v>
      </c>
      <c r="G266" s="30"/>
    </row>
    <row r="267" customFormat="false" ht="9" hidden="true" customHeight="true" outlineLevel="0" collapsed="false">
      <c r="C267" s="8"/>
      <c r="D267" s="8"/>
    </row>
    <row r="268" customFormat="false" ht="18" hidden="true" customHeight="true" outlineLevel="0" collapsed="false">
      <c r="B268" s="8"/>
      <c r="C268" s="8" t="str">
        <f aca="false">E268</f>
        <v>18.2)</v>
      </c>
      <c r="D268" s="8"/>
      <c r="E268" s="52" t="s">
        <v>295</v>
      </c>
      <c r="F268" s="21" t="s">
        <v>57</v>
      </c>
      <c r="G268" s="21"/>
      <c r="H268" s="21"/>
      <c r="I268" s="21"/>
      <c r="J268" s="21"/>
      <c r="K268" s="21"/>
    </row>
    <row r="269" customFormat="false" ht="18" hidden="true" customHeight="false" outlineLevel="0" collapsed="false">
      <c r="C269" s="8" t="n">
        <v>1</v>
      </c>
      <c r="D269" s="8" t="str">
        <f aca="false">IF(F269="",C268,"Ok")</f>
        <v>18.2)</v>
      </c>
      <c r="E269" s="32"/>
      <c r="F269" s="33"/>
      <c r="G269" s="33"/>
      <c r="H269" s="33"/>
      <c r="I269" s="33"/>
      <c r="J269" s="33"/>
      <c r="K269" s="33"/>
    </row>
    <row r="270" customFormat="false" ht="18" hidden="true" customHeight="false" outlineLevel="0" collapsed="false">
      <c r="C270" s="8"/>
      <c r="D270" s="8"/>
      <c r="E270" s="34"/>
      <c r="F270" s="33"/>
      <c r="G270" s="33"/>
      <c r="H270" s="33"/>
      <c r="I270" s="33"/>
      <c r="J270" s="33"/>
      <c r="K270" s="33"/>
    </row>
    <row r="271" customFormat="false" ht="18" hidden="true" customHeight="false" outlineLevel="0" collapsed="false">
      <c r="E271" s="35"/>
      <c r="F271" s="33"/>
      <c r="G271" s="33"/>
      <c r="H271" s="33"/>
      <c r="I271" s="33"/>
      <c r="J271" s="33"/>
      <c r="K271" s="33"/>
    </row>
    <row r="272" customFormat="false" ht="9" hidden="false" customHeight="true" outlineLevel="0" collapsed="false">
      <c r="C272" s="8"/>
      <c r="D272" s="8"/>
    </row>
    <row r="273" customFormat="false" ht="51" hidden="false" customHeight="true" outlineLevel="0" collapsed="false">
      <c r="B273" s="8" t="n">
        <v>1</v>
      </c>
      <c r="C273" s="8" t="str">
        <f aca="false">E273</f>
        <v>19)</v>
      </c>
      <c r="D273" s="8" t="str">
        <f aca="false">IF(PropertyQ19="",C273,"Ok")</f>
        <v>19)</v>
      </c>
      <c r="E273" s="11" t="s">
        <v>296</v>
      </c>
      <c r="F273" s="21" t="s">
        <v>297</v>
      </c>
      <c r="G273" s="21"/>
      <c r="H273" s="21"/>
      <c r="I273" s="21"/>
      <c r="J273" s="21"/>
      <c r="K273" s="38"/>
    </row>
    <row r="274" customFormat="false" ht="18" hidden="true" customHeight="true" outlineLevel="0" collapsed="false">
      <c r="B274" s="8"/>
      <c r="C274" s="8"/>
      <c r="D274" s="8"/>
      <c r="E274" s="52" t="s">
        <v>298</v>
      </c>
      <c r="F274" s="21" t="s">
        <v>145</v>
      </c>
      <c r="G274" s="21"/>
      <c r="H274" s="21"/>
      <c r="I274" s="21"/>
      <c r="J274" s="21"/>
      <c r="K274" s="21"/>
    </row>
    <row r="275" customFormat="false" ht="18" hidden="true" customHeight="false" outlineLevel="0" collapsed="false">
      <c r="B275" s="8" t="n">
        <v>1</v>
      </c>
      <c r="C275" s="8" t="str">
        <f aca="false">E274</f>
        <v>19.1)</v>
      </c>
      <c r="D275" s="16"/>
      <c r="E275" s="10"/>
      <c r="F275" s="39" t="s">
        <v>15</v>
      </c>
      <c r="G275" s="10" t="n">
        <v>1</v>
      </c>
    </row>
    <row r="276" customFormat="false" ht="36" hidden="true" customHeight="false" outlineLevel="0" collapsed="false">
      <c r="B276" s="17"/>
      <c r="C276" s="16" t="n">
        <v>1</v>
      </c>
      <c r="D276" s="8" t="str">
        <f aca="true">IF(AND(PropertyQ19=ForCodesYES,COUNTA(INDIRECT("$F"&amp;ROW()-C276&amp;":$K"&amp;ROW()-C276))&lt;&gt;COUNTA(INDIRECT("$F"&amp;ROW()&amp;":$K"&amp;ROW()))),OFFSET(D276,-C276,-1),"Ok")</f>
        <v>Ok</v>
      </c>
      <c r="E276" s="10"/>
      <c r="F276" s="40" t="s">
        <v>218</v>
      </c>
      <c r="G276" s="13"/>
    </row>
    <row r="277" customFormat="false" ht="72" hidden="true" customHeight="false" outlineLevel="0" collapsed="false">
      <c r="B277" s="17"/>
      <c r="C277" s="16" t="n">
        <v>2</v>
      </c>
      <c r="D277" s="8" t="str">
        <f aca="true">IF(AND(PropertyQ19=ForCodesYES,COUNTA(INDIRECT("$F"&amp;ROW()-C277&amp;":$K"&amp;ROW()-C277))&lt;&gt;COUNTA(INDIRECT("$F"&amp;ROW()&amp;":$K"&amp;ROW()))),OFFSET(D277,-C277,-1),"Ok")</f>
        <v>Ok</v>
      </c>
      <c r="E277" s="10"/>
      <c r="F277" s="40" t="s">
        <v>299</v>
      </c>
      <c r="G277" s="13"/>
    </row>
    <row r="278" customFormat="false" ht="36" hidden="true" customHeight="false" outlineLevel="0" collapsed="false">
      <c r="B278" s="17"/>
      <c r="C278" s="16" t="n">
        <v>3</v>
      </c>
      <c r="D278" s="8" t="str">
        <f aca="true">IF(AND(PropertyQ19=ForCodesYES,COUNTA(INDIRECT("$F"&amp;ROW()-C278&amp;":$K"&amp;ROW()-C278))&lt;&gt;COUNTA(INDIRECT("$F"&amp;ROW()&amp;":$K"&amp;ROW()))),OFFSET(D278,-C278,-1),"Ok")</f>
        <v>Ok</v>
      </c>
      <c r="E278" s="10"/>
      <c r="F278" s="40" t="s">
        <v>244</v>
      </c>
      <c r="G278" s="13"/>
    </row>
    <row r="279" customFormat="false" ht="18" hidden="true" customHeight="false" outlineLevel="0" collapsed="false">
      <c r="B279" s="17"/>
      <c r="C279" s="16" t="n">
        <v>4</v>
      </c>
      <c r="D279" s="8"/>
      <c r="E279" s="10"/>
      <c r="F279" s="54" t="s">
        <v>293</v>
      </c>
      <c r="G279" s="55"/>
    </row>
    <row r="280" customFormat="false" ht="18" hidden="true" customHeight="false" outlineLevel="0" collapsed="false">
      <c r="B280" s="17"/>
      <c r="C280" s="16" t="n">
        <v>5</v>
      </c>
      <c r="D280" s="8" t="str">
        <f aca="true">IF(AND(PropertyQ19=ForCodesYES,COUNTA(INDIRECT("$F"&amp;ROW()-C280&amp;":$K"&amp;ROW()-C280))&lt;&gt;COUNTA(INDIRECT("$F"&amp;ROW()&amp;":$K"&amp;ROW()))),OFFSET(D280,-C280,-1),"Ok")</f>
        <v>Ok</v>
      </c>
      <c r="E280" s="10"/>
      <c r="F280" s="40" t="s">
        <v>294</v>
      </c>
      <c r="G280" s="13"/>
    </row>
    <row r="281" customFormat="false" ht="18" hidden="true" customHeight="false" outlineLevel="0" collapsed="false">
      <c r="B281" s="17"/>
      <c r="C281" s="16" t="n">
        <v>6</v>
      </c>
      <c r="D281" s="8" t="str">
        <f aca="true">IF(AND(PropertyQ19=ForCodesYES,COUNTA(INDIRECT("$F"&amp;ROW()-C281&amp;":$K"&amp;ROW()-C281))&lt;&gt;COUNTA(INDIRECT("$F"&amp;ROW()&amp;":$K"&amp;ROW()))),OFFSET(D281,-C281,-1),"Ok")</f>
        <v>Ok</v>
      </c>
      <c r="E281" s="10"/>
      <c r="F281" s="40" t="s">
        <v>275</v>
      </c>
      <c r="G281" s="13"/>
    </row>
    <row r="282" customFormat="false" ht="18" hidden="true" customHeight="false" outlineLevel="0" collapsed="false">
      <c r="B282" s="17"/>
      <c r="C282" s="16" t="n">
        <v>7</v>
      </c>
      <c r="D282" s="8" t="str">
        <f aca="true">IF(AND(PropertyQ19=ForCodesYES,COUNTA(INDIRECT("$F"&amp;ROW()-C282&amp;":$K"&amp;ROW()-C282))&lt;&gt;COUNTA(INDIRECT("$F"&amp;ROW()&amp;":$K"&amp;ROW()))),OFFSET(D282,-C282,-1),"Ok")</f>
        <v>Ok</v>
      </c>
      <c r="E282" s="10"/>
      <c r="F282" s="40" t="s">
        <v>228</v>
      </c>
      <c r="G282" s="30"/>
    </row>
    <row r="283" customFormat="false" ht="18" hidden="true" customHeight="false" outlineLevel="0" collapsed="false">
      <c r="B283" s="17"/>
      <c r="C283" s="16" t="n">
        <v>8</v>
      </c>
      <c r="D283" s="8" t="str">
        <f aca="true">IF(AND(PropertyQ19=ForCodesYES,COUNTA(INDIRECT("$F"&amp;ROW()-C283&amp;":$K"&amp;ROW()-C283))&lt;&gt;COUNTA(INDIRECT("$F"&amp;ROW()&amp;":$K"&amp;ROW()))),OFFSET(D283,-C283,-1),"Ok")</f>
        <v>Ok</v>
      </c>
      <c r="E283" s="10"/>
      <c r="F283" s="40" t="s">
        <v>276</v>
      </c>
      <c r="G283" s="30"/>
    </row>
    <row r="284" customFormat="false" ht="9" hidden="false" customHeight="true" outlineLevel="0" collapsed="false">
      <c r="C284" s="8"/>
      <c r="D284" s="8"/>
    </row>
    <row r="285" customFormat="false" ht="18" hidden="false" customHeight="true" outlineLevel="0" collapsed="false">
      <c r="B285" s="8" t="n">
        <v>1</v>
      </c>
      <c r="C285" s="8" t="str">
        <f aca="false">E285</f>
        <v>20)</v>
      </c>
      <c r="D285" s="8" t="str">
        <f aca="false">IF(PropertyQ20="",C285,"Ok")</f>
        <v>20)</v>
      </c>
      <c r="E285" s="11" t="s">
        <v>300</v>
      </c>
      <c r="F285" s="21" t="s">
        <v>301</v>
      </c>
      <c r="G285" s="21"/>
      <c r="H285" s="21"/>
      <c r="I285" s="21"/>
      <c r="J285" s="21"/>
      <c r="K285" s="38"/>
    </row>
    <row r="286" customFormat="false" ht="18" hidden="true" customHeight="true" outlineLevel="0" collapsed="false">
      <c r="B286" s="8"/>
      <c r="C286" s="8"/>
      <c r="D286" s="8"/>
      <c r="E286" s="52" t="s">
        <v>302</v>
      </c>
      <c r="F286" s="21" t="s">
        <v>145</v>
      </c>
      <c r="G286" s="21"/>
      <c r="H286" s="21"/>
      <c r="I286" s="21"/>
      <c r="J286" s="21"/>
      <c r="K286" s="21"/>
    </row>
    <row r="287" customFormat="false" ht="18" hidden="true" customHeight="false" outlineLevel="0" collapsed="false">
      <c r="B287" s="8" t="n">
        <v>1</v>
      </c>
      <c r="C287" s="8" t="str">
        <f aca="false">E286</f>
        <v>20.1)</v>
      </c>
      <c r="D287" s="16"/>
      <c r="E287" s="10"/>
      <c r="F287" s="39" t="s">
        <v>15</v>
      </c>
      <c r="G287" s="10" t="n">
        <v>1</v>
      </c>
    </row>
    <row r="288" customFormat="false" ht="36" hidden="true" customHeight="false" outlineLevel="0" collapsed="false">
      <c r="B288" s="17"/>
      <c r="C288" s="16" t="n">
        <v>1</v>
      </c>
      <c r="D288" s="8" t="str">
        <f aca="true">IF(AND(PropertyQ20=ForCodesYES,COUNTA(INDIRECT("$F"&amp;ROW()-C288&amp;":$K"&amp;ROW()-C288))&lt;&gt;COUNTA(INDIRECT("$F"&amp;ROW()&amp;":$K"&amp;ROW()))),OFFSET(D288,-C288,-1),"Ok")</f>
        <v>Ok</v>
      </c>
      <c r="E288" s="10"/>
      <c r="F288" s="40" t="s">
        <v>303</v>
      </c>
      <c r="G288" s="13"/>
    </row>
    <row r="289" customFormat="false" ht="18" hidden="true" customHeight="false" outlineLevel="0" collapsed="false">
      <c r="B289" s="17"/>
      <c r="C289" s="16" t="n">
        <v>2</v>
      </c>
      <c r="D289" s="8" t="str">
        <f aca="true">IF(AND(PropertyQ20=ForCodesYES,COUNTA(INDIRECT("$F"&amp;ROW()-C289&amp;":$K"&amp;ROW()-C289))&lt;&gt;COUNTA(INDIRECT("$F"&amp;ROW()&amp;":$K"&amp;ROW()))),OFFSET(D289,-C289,-1),"Ok")</f>
        <v>Ok</v>
      </c>
      <c r="E289" s="10"/>
      <c r="F289" s="40" t="s">
        <v>304</v>
      </c>
      <c r="G289" s="13"/>
    </row>
    <row r="290" customFormat="false" ht="72" hidden="true" customHeight="false" outlineLevel="0" collapsed="false">
      <c r="B290" s="17"/>
      <c r="C290" s="16" t="n">
        <v>3</v>
      </c>
      <c r="D290" s="8" t="str">
        <f aca="true">IF(AND(PropertyQ20=ForCodesYES,COUNTA(INDIRECT("$F"&amp;ROW()-C290&amp;":$K"&amp;ROW()-C290))&lt;&gt;COUNTA(INDIRECT("$F"&amp;ROW()&amp;":$K"&amp;ROW()))),OFFSET(D290,-C290,-1),"Ok")</f>
        <v>Ok</v>
      </c>
      <c r="E290" s="10"/>
      <c r="F290" s="40" t="s">
        <v>305</v>
      </c>
      <c r="G290" s="13"/>
    </row>
    <row r="291" customFormat="false" ht="18" hidden="true" customHeight="false" outlineLevel="0" collapsed="false">
      <c r="B291" s="17"/>
      <c r="C291" s="16" t="n">
        <v>4</v>
      </c>
      <c r="D291" s="8" t="str">
        <f aca="true">IF(AND(PropertyQ20=ForCodesYES,COUNTA(INDIRECT("$F"&amp;ROW()-C291&amp;":$K"&amp;ROW()-C291))&lt;&gt;COUNTA(INDIRECT("$F"&amp;ROW()&amp;":$K"&amp;ROW()))),OFFSET(D291,-C291,-1),"Ok")</f>
        <v>Ok</v>
      </c>
      <c r="E291" s="10"/>
      <c r="F291" s="40" t="s">
        <v>306</v>
      </c>
      <c r="G291" s="30"/>
    </row>
    <row r="292" customFormat="false" ht="18" hidden="true" customHeight="false" outlineLevel="0" collapsed="false">
      <c r="B292" s="17"/>
      <c r="C292" s="16" t="n">
        <v>5</v>
      </c>
      <c r="D292" s="8" t="str">
        <f aca="true">IF(AND(PropertyQ20=ForCodesYES,COUNTA(INDIRECT("$F"&amp;ROW()-C292&amp;":$K"&amp;ROW()-C292))&lt;&gt;COUNTA(INDIRECT("$F"&amp;ROW()&amp;":$K"&amp;ROW()))),OFFSET(D292,-C292,-1),"Ok")</f>
        <v>Ok</v>
      </c>
      <c r="E292" s="10"/>
      <c r="F292" s="40" t="s">
        <v>307</v>
      </c>
      <c r="G292" s="13"/>
    </row>
    <row r="293" customFormat="false" ht="18" hidden="true" customHeight="false" outlineLevel="0" collapsed="false">
      <c r="B293" s="17"/>
      <c r="C293" s="16" t="n">
        <v>6</v>
      </c>
      <c r="D293" s="8" t="str">
        <f aca="true">IF(AND(PropertyQ20=ForCodesYES,COUNTA(INDIRECT("$F"&amp;ROW()-C293&amp;":$K"&amp;ROW()-C293))&lt;&gt;COUNTA(INDIRECT("$F"&amp;ROW()&amp;":$K"&amp;ROW()))),OFFSET(D293,-C293,-1),"Ok")</f>
        <v>Ok</v>
      </c>
      <c r="E293" s="10"/>
      <c r="F293" s="40" t="s">
        <v>308</v>
      </c>
      <c r="G293" s="30"/>
    </row>
    <row r="294" customFormat="false" ht="54" hidden="true" customHeight="false" outlineLevel="0" collapsed="false">
      <c r="B294" s="17"/>
      <c r="C294" s="16" t="n">
        <v>7</v>
      </c>
      <c r="D294" s="8"/>
      <c r="E294" s="10"/>
      <c r="F294" s="40" t="s">
        <v>309</v>
      </c>
      <c r="G294" s="13"/>
    </row>
    <row r="295" customFormat="false" ht="9" hidden="true" customHeight="true" outlineLevel="0" collapsed="false">
      <c r="C295" s="8"/>
      <c r="D295" s="8"/>
    </row>
    <row r="296" customFormat="false" ht="18" hidden="true" customHeight="true" outlineLevel="0" collapsed="false">
      <c r="B296" s="8"/>
      <c r="C296" s="8" t="str">
        <f aca="false">E296</f>
        <v>20.2)</v>
      </c>
      <c r="D296" s="8"/>
      <c r="E296" s="52" t="s">
        <v>310</v>
      </c>
      <c r="F296" s="21" t="s">
        <v>57</v>
      </c>
      <c r="G296" s="21"/>
      <c r="H296" s="21"/>
      <c r="I296" s="21"/>
      <c r="J296" s="21"/>
      <c r="K296" s="21"/>
    </row>
    <row r="297" customFormat="false" ht="18" hidden="true" customHeight="false" outlineLevel="0" collapsed="false">
      <c r="C297" s="8" t="n">
        <v>1</v>
      </c>
      <c r="D297" s="8" t="str">
        <f aca="false">IF(F297="",C296,"Ok")</f>
        <v>20.2)</v>
      </c>
      <c r="E297" s="32"/>
      <c r="F297" s="27"/>
      <c r="G297" s="27"/>
      <c r="H297" s="27"/>
      <c r="I297" s="27"/>
      <c r="J297" s="27"/>
      <c r="K297" s="27"/>
    </row>
    <row r="298" customFormat="false" ht="18" hidden="true" customHeight="false" outlineLevel="0" collapsed="false">
      <c r="C298" s="8"/>
      <c r="D298" s="8"/>
      <c r="E298" s="34"/>
      <c r="F298" s="27"/>
      <c r="G298" s="27"/>
      <c r="H298" s="27"/>
      <c r="I298" s="27"/>
      <c r="J298" s="27"/>
      <c r="K298" s="27"/>
    </row>
    <row r="299" customFormat="false" ht="18" hidden="true" customHeight="false" outlineLevel="0" collapsed="false">
      <c r="E299" s="35"/>
      <c r="F299" s="27"/>
      <c r="G299" s="27"/>
      <c r="H299" s="27"/>
      <c r="I299" s="27"/>
      <c r="J299" s="27"/>
      <c r="K299" s="27"/>
    </row>
    <row r="300" customFormat="false" ht="9" hidden="false" customHeight="true" outlineLevel="0" collapsed="false">
      <c r="C300" s="8"/>
      <c r="D300" s="8"/>
    </row>
  </sheetData>
  <sheetProtection algorithmName="SHA-512" hashValue="Le4DYJ90V26k2lYwLKIdgPZJQABIsWJYZGSYdPNwiNOaNtbjcWcCtjVJpU5O6OH6nQyLJtI3ADnpcr9uxNUGKg==" saltValue="kAuV/6yxoSDTJcfrMw6XCA==" spinCount="100000" sheet="true" objects="true" scenarios="true" selectLockedCells="true"/>
  <mergeCells count="82">
    <mergeCell ref="J10:K10"/>
    <mergeCell ref="J12:K12"/>
    <mergeCell ref="E14:K14"/>
    <mergeCell ref="E15:K15"/>
    <mergeCell ref="F17:J17"/>
    <mergeCell ref="F18:K18"/>
    <mergeCell ref="E19:E32"/>
    <mergeCell ref="F34:J34"/>
    <mergeCell ref="F35:K35"/>
    <mergeCell ref="E36:E47"/>
    <mergeCell ref="F49:J49"/>
    <mergeCell ref="F50:K50"/>
    <mergeCell ref="E51:E58"/>
    <mergeCell ref="F60:K60"/>
    <mergeCell ref="F61:K63"/>
    <mergeCell ref="F65:J65"/>
    <mergeCell ref="F66:K66"/>
    <mergeCell ref="E67:E76"/>
    <mergeCell ref="F78:K78"/>
    <mergeCell ref="F79:K81"/>
    <mergeCell ref="F83:J83"/>
    <mergeCell ref="F84:K84"/>
    <mergeCell ref="E85:E92"/>
    <mergeCell ref="F94:J94"/>
    <mergeCell ref="F95:K95"/>
    <mergeCell ref="E96:E106"/>
    <mergeCell ref="F108:J108"/>
    <mergeCell ref="F109:K109"/>
    <mergeCell ref="E110:E120"/>
    <mergeCell ref="F122:K122"/>
    <mergeCell ref="F123:K125"/>
    <mergeCell ref="F127:J127"/>
    <mergeCell ref="F128:K128"/>
    <mergeCell ref="E129:E136"/>
    <mergeCell ref="F138:J138"/>
    <mergeCell ref="F139:K139"/>
    <mergeCell ref="E140:E147"/>
    <mergeCell ref="F149:K149"/>
    <mergeCell ref="F150:K152"/>
    <mergeCell ref="F154:J154"/>
    <mergeCell ref="F155:K155"/>
    <mergeCell ref="E156:E163"/>
    <mergeCell ref="F165:J165"/>
    <mergeCell ref="F166:K166"/>
    <mergeCell ref="E167:E175"/>
    <mergeCell ref="F177:K177"/>
    <mergeCell ref="F178:K180"/>
    <mergeCell ref="F182:J182"/>
    <mergeCell ref="F183:K183"/>
    <mergeCell ref="E184:E191"/>
    <mergeCell ref="F193:J193"/>
    <mergeCell ref="F194:K194"/>
    <mergeCell ref="E195:E202"/>
    <mergeCell ref="F204:J204"/>
    <mergeCell ref="F205:K205"/>
    <mergeCell ref="E206:E211"/>
    <mergeCell ref="F213:K213"/>
    <mergeCell ref="F214:K216"/>
    <mergeCell ref="F218:J218"/>
    <mergeCell ref="F219:K219"/>
    <mergeCell ref="E220:E227"/>
    <mergeCell ref="F229:J229"/>
    <mergeCell ref="F230:K230"/>
    <mergeCell ref="E231:E238"/>
    <mergeCell ref="F240:J240"/>
    <mergeCell ref="F241:K241"/>
    <mergeCell ref="E242:E251"/>
    <mergeCell ref="F253:K253"/>
    <mergeCell ref="F254:K256"/>
    <mergeCell ref="F258:J258"/>
    <mergeCell ref="F259:K259"/>
    <mergeCell ref="E260:E266"/>
    <mergeCell ref="F268:K268"/>
    <mergeCell ref="F269:K271"/>
    <mergeCell ref="F273:J273"/>
    <mergeCell ref="F274:K274"/>
    <mergeCell ref="E275:E283"/>
    <mergeCell ref="F285:J285"/>
    <mergeCell ref="F286:K286"/>
    <mergeCell ref="E287:E294"/>
    <mergeCell ref="F296:K296"/>
    <mergeCell ref="F297:K299"/>
  </mergeCells>
  <conditionalFormatting sqref="G276:G277">
    <cfRule type="expression" priority="2" aboveAverage="0" equalAverage="0" bottom="0" percent="0" rank="0" text="" dxfId="54">
      <formula>G276=""</formula>
    </cfRule>
  </conditionalFormatting>
  <conditionalFormatting sqref="G243:G244">
    <cfRule type="expression" priority="3" aboveAverage="0" equalAverage="0" bottom="0" percent="0" rank="0" text="" dxfId="55">
      <formula>G243=""</formula>
    </cfRule>
  </conditionalFormatting>
  <conditionalFormatting sqref="G245">
    <cfRule type="expression" priority="4" aboveAverage="0" equalAverage="0" bottom="0" percent="0" rank="0" text="" dxfId="56">
      <formula>G245=""</formula>
    </cfRule>
  </conditionalFormatting>
  <conditionalFormatting sqref="G221:G222">
    <cfRule type="expression" priority="5" aboveAverage="0" equalAverage="0" bottom="0" percent="0" rank="0" text="" dxfId="57">
      <formula>G221=""</formula>
    </cfRule>
  </conditionalFormatting>
  <conditionalFormatting sqref="G196:G197">
    <cfRule type="expression" priority="6" aboveAverage="0" equalAverage="0" bottom="0" percent="0" rank="0" text="" dxfId="58">
      <formula>G196=""</formula>
    </cfRule>
  </conditionalFormatting>
  <conditionalFormatting sqref="G141:G142">
    <cfRule type="expression" priority="7" aboveAverage="0" equalAverage="0" bottom="0" percent="0" rank="0" text="" dxfId="59">
      <formula>G141=""</formula>
    </cfRule>
  </conditionalFormatting>
  <conditionalFormatting sqref="G111:G112">
    <cfRule type="expression" priority="8" aboveAverage="0" equalAverage="0" bottom="0" percent="0" rank="0" text="" dxfId="60">
      <formula>G111=""</formula>
    </cfRule>
  </conditionalFormatting>
  <conditionalFormatting sqref="G86:G87">
    <cfRule type="expression" priority="9" aboveAverage="0" equalAverage="0" bottom="0" percent="0" rank="0" text="" dxfId="61">
      <formula>G86=""</formula>
    </cfRule>
  </conditionalFormatting>
  <conditionalFormatting sqref="G88">
    <cfRule type="expression" priority="10" aboveAverage="0" equalAverage="0" bottom="0" percent="0" rank="0" text="" dxfId="62">
      <formula>G88=""</formula>
    </cfRule>
  </conditionalFormatting>
  <conditionalFormatting sqref="G209">
    <cfRule type="expression" priority="11" aboveAverage="0" equalAverage="0" bottom="0" percent="0" rank="0" text="" dxfId="63">
      <formula>G209=""</formula>
    </cfRule>
  </conditionalFormatting>
  <conditionalFormatting sqref="G200">
    <cfRule type="expression" priority="12" aboveAverage="0" equalAverage="0" bottom="0" percent="0" rank="0" text="" dxfId="64">
      <formula>G200=""</formula>
    </cfRule>
  </conditionalFormatting>
  <conditionalFormatting sqref="G190">
    <cfRule type="expression" priority="13" aboveAverage="0" equalAverage="0" bottom="0" percent="0" rank="0" text="" dxfId="65">
      <formula>G190=""</formula>
    </cfRule>
  </conditionalFormatting>
  <conditionalFormatting sqref="G172">
    <cfRule type="expression" priority="14" aboveAverage="0" equalAverage="0" bottom="0" percent="0" rank="0" text="" dxfId="66">
      <formula>G172=""</formula>
    </cfRule>
  </conditionalFormatting>
  <conditionalFormatting sqref="G161">
    <cfRule type="expression" priority="15" aboveAverage="0" equalAverage="0" bottom="0" percent="0" rank="0" text="" dxfId="67">
      <formula>G161=""</formula>
    </cfRule>
  </conditionalFormatting>
  <conditionalFormatting sqref="G145">
    <cfRule type="expression" priority="16" aboveAverage="0" equalAverage="0" bottom="0" percent="0" rank="0" text="" dxfId="68">
      <formula>G145=""</formula>
    </cfRule>
  </conditionalFormatting>
  <conditionalFormatting sqref="G134">
    <cfRule type="expression" priority="17" aboveAverage="0" equalAverage="0" bottom="0" percent="0" rank="0" text="" dxfId="69">
      <formula>G134=""</formula>
    </cfRule>
  </conditionalFormatting>
  <conditionalFormatting sqref="G118">
    <cfRule type="expression" priority="18" aboveAverage="0" equalAverage="0" bottom="0" percent="0" rank="0" text="" dxfId="70">
      <formula>G118=""</formula>
    </cfRule>
  </conditionalFormatting>
  <conditionalFormatting sqref="G104">
    <cfRule type="expression" priority="19" aboveAverage="0" equalAverage="0" bottom="0" percent="0" rank="0" text="" dxfId="71">
      <formula>G104=""</formula>
    </cfRule>
  </conditionalFormatting>
  <conditionalFormatting sqref="G75">
    <cfRule type="expression" priority="20" aboveAverage="0" equalAverage="0" bottom="0" percent="0" rank="0" text="" dxfId="72">
      <formula>G75=""</formula>
    </cfRule>
  </conditionalFormatting>
  <conditionalFormatting sqref="G46">
    <cfRule type="expression" priority="21" aboveAverage="0" equalAverage="0" bottom="0" percent="0" rank="0" text="" dxfId="73">
      <formula>G46=""</formula>
    </cfRule>
  </conditionalFormatting>
  <conditionalFormatting sqref="G76">
    <cfRule type="expression" priority="22" aboveAverage="0" equalAverage="0" bottom="0" percent="0" rank="0" text="" dxfId="74">
      <formula>G76=""</formula>
    </cfRule>
  </conditionalFormatting>
  <conditionalFormatting sqref="G135">
    <cfRule type="expression" priority="23" aboveAverage="0" equalAverage="0" bottom="0" percent="0" rank="0" text="" dxfId="75">
      <formula>G135=""</formula>
    </cfRule>
  </conditionalFormatting>
  <conditionalFormatting sqref="G136">
    <cfRule type="expression" priority="24" aboveAverage="0" equalAverage="0" bottom="0" percent="0" rank="0" text="" dxfId="76">
      <formula>G136=""</formula>
    </cfRule>
  </conditionalFormatting>
  <conditionalFormatting sqref="G131">
    <cfRule type="expression" priority="25" aboveAverage="0" equalAverage="0" bottom="0" percent="0" rank="0" text="" dxfId="77">
      <formula>G131=""</formula>
    </cfRule>
  </conditionalFormatting>
  <conditionalFormatting sqref="G130 G132">
    <cfRule type="expression" priority="26" aboveAverage="0" equalAverage="0" bottom="0" percent="0" rank="0" text="" dxfId="78">
      <formula>G130=""</formula>
    </cfRule>
  </conditionalFormatting>
  <conditionalFormatting sqref="G55:G58 G52:G53">
    <cfRule type="expression" priority="27" aboveAverage="0" equalAverage="0" bottom="0" percent="0" rank="0" text="" dxfId="79">
      <formula>G52=""</formula>
    </cfRule>
  </conditionalFormatting>
  <conditionalFormatting sqref="G54">
    <cfRule type="expression" priority="28" aboveAverage="0" equalAverage="0" bottom="0" percent="0" rank="0" text="" dxfId="80">
      <formula>G54=""</formula>
    </cfRule>
  </conditionalFormatting>
  <conditionalFormatting sqref="G292">
    <cfRule type="expression" priority="29" aboveAverage="0" equalAverage="0" bottom="0" percent="0" rank="0" text="" dxfId="81">
      <formula>G292=""</formula>
    </cfRule>
  </conditionalFormatting>
  <conditionalFormatting sqref="G293:G294">
    <cfRule type="expression" priority="30" aboveAverage="0" equalAverage="0" bottom="0" percent="0" rank="0" text="" dxfId="82">
      <formula>G293=""</formula>
    </cfRule>
  </conditionalFormatting>
  <conditionalFormatting sqref="F297:F298">
    <cfRule type="expression" priority="31" aboveAverage="0" equalAverage="0" bottom="0" percent="0" rank="0" text="" dxfId="83">
      <formula>F297=""</formula>
    </cfRule>
  </conditionalFormatting>
  <conditionalFormatting sqref="G291">
    <cfRule type="expression" priority="32" aboveAverage="0" equalAverage="0" bottom="0" percent="0" rank="0" text="" dxfId="84">
      <formula>G291=""</formula>
    </cfRule>
  </conditionalFormatting>
  <conditionalFormatting sqref="K285 G288:G290">
    <cfRule type="expression" priority="33" aboveAverage="0" equalAverage="0" bottom="0" percent="0" rank="0" text="" dxfId="85">
      <formula>G285=""</formula>
    </cfRule>
  </conditionalFormatting>
  <conditionalFormatting sqref="G283">
    <cfRule type="expression" priority="34" aboveAverage="0" equalAverage="0" bottom="0" percent="0" rank="0" text="" dxfId="86">
      <formula>G283=""</formula>
    </cfRule>
  </conditionalFormatting>
  <conditionalFormatting sqref="G282">
    <cfRule type="expression" priority="35" aboveAverage="0" equalAverage="0" bottom="0" percent="0" rank="0" text="" dxfId="87">
      <formula>G282=""</formula>
    </cfRule>
  </conditionalFormatting>
  <conditionalFormatting sqref="K273 G278 G280:G281">
    <cfRule type="expression" priority="36" aboveAverage="0" equalAverage="0" bottom="0" percent="0" rank="0" text="" dxfId="88">
      <formula>G273=""</formula>
    </cfRule>
  </conditionalFormatting>
  <conditionalFormatting sqref="G266">
    <cfRule type="expression" priority="37" aboveAverage="0" equalAverage="0" bottom="0" percent="0" rank="0" text="" dxfId="89">
      <formula>G266=""</formula>
    </cfRule>
  </conditionalFormatting>
  <conditionalFormatting sqref="G265">
    <cfRule type="expression" priority="38" aboveAverage="0" equalAverage="0" bottom="0" percent="0" rank="0" text="" dxfId="90">
      <formula>G265=""</formula>
    </cfRule>
  </conditionalFormatting>
  <conditionalFormatting sqref="F269:F270">
    <cfRule type="expression" priority="39" aboveAverage="0" equalAverage="0" bottom="0" percent="0" rank="0" text="" dxfId="91">
      <formula>F269=""</formula>
    </cfRule>
  </conditionalFormatting>
  <conditionalFormatting sqref="K258 G261 G263:G264">
    <cfRule type="expression" priority="40" aboveAverage="0" equalAverage="0" bottom="0" percent="0" rank="0" text="" dxfId="92">
      <formula>G258=""</formula>
    </cfRule>
  </conditionalFormatting>
  <conditionalFormatting sqref="G251">
    <cfRule type="expression" priority="41" aboveAverage="0" equalAverage="0" bottom="0" percent="0" rank="0" text="" dxfId="93">
      <formula>G251=""</formula>
    </cfRule>
  </conditionalFormatting>
  <conditionalFormatting sqref="G250">
    <cfRule type="expression" priority="42" aboveAverage="0" equalAverage="0" bottom="0" percent="0" rank="0" text="" dxfId="94">
      <formula>G250=""</formula>
    </cfRule>
  </conditionalFormatting>
  <conditionalFormatting sqref="F254:F255">
    <cfRule type="expression" priority="43" aboveAverage="0" equalAverage="0" bottom="0" percent="0" rank="0" text="" dxfId="95">
      <formula>F254=""</formula>
    </cfRule>
  </conditionalFormatting>
  <conditionalFormatting sqref="K240 G249">
    <cfRule type="expression" priority="44" aboveAverage="0" equalAverage="0" bottom="0" percent="0" rank="0" text="" dxfId="96">
      <formula>G240=""</formula>
    </cfRule>
  </conditionalFormatting>
  <conditionalFormatting sqref="G238">
    <cfRule type="expression" priority="45" aboveAverage="0" equalAverage="0" bottom="0" percent="0" rank="0" text="" dxfId="97">
      <formula>G238=""</formula>
    </cfRule>
  </conditionalFormatting>
  <conditionalFormatting sqref="G237">
    <cfRule type="expression" priority="46" aboveAverage="0" equalAverage="0" bottom="0" percent="0" rank="0" text="" dxfId="98">
      <formula>G237=""</formula>
    </cfRule>
  </conditionalFormatting>
  <conditionalFormatting sqref="K229 G232:G234 G236">
    <cfRule type="expression" priority="47" aboveAverage="0" equalAverage="0" bottom="0" percent="0" rank="0" text="" dxfId="99">
      <formula>G229=""</formula>
    </cfRule>
  </conditionalFormatting>
  <conditionalFormatting sqref="G227">
    <cfRule type="expression" priority="48" aboveAverage="0" equalAverage="0" bottom="0" percent="0" rank="0" text="" dxfId="100">
      <formula>G227=""</formula>
    </cfRule>
  </conditionalFormatting>
  <conditionalFormatting sqref="G226">
    <cfRule type="expression" priority="49" aboveAverage="0" equalAverage="0" bottom="0" percent="0" rank="0" text="" dxfId="101">
      <formula>G226=""</formula>
    </cfRule>
  </conditionalFormatting>
  <conditionalFormatting sqref="K218 G223 G225">
    <cfRule type="expression" priority="50" aboveAverage="0" equalAverage="0" bottom="0" percent="0" rank="0" text="" dxfId="102">
      <formula>G218=""</formula>
    </cfRule>
  </conditionalFormatting>
  <conditionalFormatting sqref="G211">
    <cfRule type="expression" priority="51" aboveAverage="0" equalAverage="0" bottom="0" percent="0" rank="0" text="" dxfId="103">
      <formula>G211=""</formula>
    </cfRule>
  </conditionalFormatting>
  <conditionalFormatting sqref="G210">
    <cfRule type="expression" priority="52" aboveAverage="0" equalAverage="0" bottom="0" percent="0" rank="0" text="" dxfId="104">
      <formula>G210=""</formula>
    </cfRule>
  </conditionalFormatting>
  <conditionalFormatting sqref="F214:F215">
    <cfRule type="expression" priority="53" aboveAverage="0" equalAverage="0" bottom="0" percent="0" rank="0" text="" dxfId="105">
      <formula>F214=""</formula>
    </cfRule>
  </conditionalFormatting>
  <conditionalFormatting sqref="K204 G207">
    <cfRule type="expression" priority="54" aboveAverage="0" equalAverage="0" bottom="0" percent="0" rank="0" text="" dxfId="106">
      <formula>G204=""</formula>
    </cfRule>
  </conditionalFormatting>
  <conditionalFormatting sqref="G202">
    <cfRule type="expression" priority="55" aboveAverage="0" equalAverage="0" bottom="0" percent="0" rank="0" text="" dxfId="107">
      <formula>G202=""</formula>
    </cfRule>
  </conditionalFormatting>
  <conditionalFormatting sqref="G201">
    <cfRule type="expression" priority="56" aboveAverage="0" equalAverage="0" bottom="0" percent="0" rank="0" text="" dxfId="108">
      <formula>G201=""</formula>
    </cfRule>
  </conditionalFormatting>
  <conditionalFormatting sqref="G199">
    <cfRule type="expression" priority="57" aboveAverage="0" equalAverage="0" bottom="0" percent="0" rank="0" text="" dxfId="109">
      <formula>G199=""</formula>
    </cfRule>
  </conditionalFormatting>
  <conditionalFormatting sqref="K193 G198">
    <cfRule type="expression" priority="58" aboveAverage="0" equalAverage="0" bottom="0" percent="0" rank="0" text="" dxfId="110">
      <formula>G193=""</formula>
    </cfRule>
  </conditionalFormatting>
  <conditionalFormatting sqref="G188">
    <cfRule type="expression" priority="59" aboveAverage="0" equalAverage="0" bottom="0" percent="0" rank="0" text="" dxfId="111">
      <formula>G188=""</formula>
    </cfRule>
  </conditionalFormatting>
  <conditionalFormatting sqref="G191">
    <cfRule type="expression" priority="60" aboveAverage="0" equalAverage="0" bottom="0" percent="0" rank="0" text="" dxfId="112">
      <formula>G191=""</formula>
    </cfRule>
  </conditionalFormatting>
  <conditionalFormatting sqref="G189">
    <cfRule type="expression" priority="61" aboveAverage="0" equalAverage="0" bottom="0" percent="0" rank="0" text="" dxfId="113">
      <formula>G189=""</formula>
    </cfRule>
  </conditionalFormatting>
  <conditionalFormatting sqref="G187">
    <cfRule type="expression" priority="62" aboveAverage="0" equalAverage="0" bottom="0" percent="0" rank="0" text="" dxfId="114">
      <formula>G187=""</formula>
    </cfRule>
  </conditionalFormatting>
  <conditionalFormatting sqref="K182 G185:G186">
    <cfRule type="expression" priority="63" aboveAverage="0" equalAverage="0" bottom="0" percent="0" rank="0" text="" dxfId="115">
      <formula>G182=""</formula>
    </cfRule>
  </conditionalFormatting>
  <conditionalFormatting sqref="G175">
    <cfRule type="expression" priority="64" aboveAverage="0" equalAverage="0" bottom="0" percent="0" rank="0" text="" dxfId="116">
      <formula>G175=""</formula>
    </cfRule>
  </conditionalFormatting>
  <conditionalFormatting sqref="G173:G174">
    <cfRule type="expression" priority="65" aboveAverage="0" equalAverage="0" bottom="0" percent="0" rank="0" text="" dxfId="117">
      <formula>G173=""</formula>
    </cfRule>
  </conditionalFormatting>
  <conditionalFormatting sqref="F178:F179">
    <cfRule type="expression" priority="66" aboveAverage="0" equalAverage="0" bottom="0" percent="0" rank="0" text="" dxfId="118">
      <formula>F178=""</formula>
    </cfRule>
  </conditionalFormatting>
  <conditionalFormatting sqref="K165 G170">
    <cfRule type="expression" priority="67" aboveAverage="0" equalAverage="0" bottom="0" percent="0" rank="0" text="" dxfId="119">
      <formula>G165=""</formula>
    </cfRule>
  </conditionalFormatting>
  <conditionalFormatting sqref="G163">
    <cfRule type="expression" priority="68" aboveAverage="0" equalAverage="0" bottom="0" percent="0" rank="0" text="" dxfId="120">
      <formula>G163=""</formula>
    </cfRule>
  </conditionalFormatting>
  <conditionalFormatting sqref="G162">
    <cfRule type="expression" priority="69" aboveAverage="0" equalAverage="0" bottom="0" percent="0" rank="0" text="" dxfId="121">
      <formula>G162=""</formula>
    </cfRule>
  </conditionalFormatting>
  <conditionalFormatting sqref="G158">
    <cfRule type="expression" priority="70" aboveAverage="0" equalAverage="0" bottom="0" percent="0" rank="0" text="" dxfId="122">
      <formula>G158=""</formula>
    </cfRule>
  </conditionalFormatting>
  <conditionalFormatting sqref="K154 G157 G159">
    <cfRule type="expression" priority="71" aboveAverage="0" equalAverage="0" bottom="0" percent="0" rank="0" text="" dxfId="123">
      <formula>G154=""</formula>
    </cfRule>
  </conditionalFormatting>
  <conditionalFormatting sqref="G147">
    <cfRule type="expression" priority="72" aboveAverage="0" equalAverage="0" bottom="0" percent="0" rank="0" text="" dxfId="124">
      <formula>G147=""</formula>
    </cfRule>
  </conditionalFormatting>
  <conditionalFormatting sqref="G146">
    <cfRule type="expression" priority="73" aboveAverage="0" equalAverage="0" bottom="0" percent="0" rank="0" text="" dxfId="125">
      <formula>G146=""</formula>
    </cfRule>
  </conditionalFormatting>
  <conditionalFormatting sqref="F150:F151">
    <cfRule type="expression" priority="74" aboveAverage="0" equalAverage="0" bottom="0" percent="0" rank="0" text="" dxfId="126">
      <formula>F150=""</formula>
    </cfRule>
  </conditionalFormatting>
  <conditionalFormatting sqref="G143">
    <cfRule type="expression" priority="75" aboveAverage="0" equalAverage="0" bottom="0" percent="0" rank="0" text="" dxfId="127">
      <formula>G143=""</formula>
    </cfRule>
  </conditionalFormatting>
  <conditionalFormatting sqref="K138">
    <cfRule type="expression" priority="76" aboveAverage="0" equalAverage="0" bottom="0" percent="0" rank="0" text="" dxfId="128">
      <formula>K138=""</formula>
    </cfRule>
  </conditionalFormatting>
  <conditionalFormatting sqref="K127">
    <cfRule type="expression" priority="77" aboveAverage="0" equalAverage="0" bottom="0" percent="0" rank="0" text="" dxfId="129">
      <formula>K127=""</formula>
    </cfRule>
  </conditionalFormatting>
  <conditionalFormatting sqref="G114:G115">
    <cfRule type="expression" priority="78" aboveAverage="0" equalAverage="0" bottom="0" percent="0" rank="0" text="" dxfId="130">
      <formula>G114=""</formula>
    </cfRule>
  </conditionalFormatting>
  <conditionalFormatting sqref="G120">
    <cfRule type="expression" priority="79" aboveAverage="0" equalAverage="0" bottom="0" percent="0" rank="0" text="" dxfId="131">
      <formula>G120=""</formula>
    </cfRule>
  </conditionalFormatting>
  <conditionalFormatting sqref="G119">
    <cfRule type="expression" priority="80" aboveAverage="0" equalAverage="0" bottom="0" percent="0" rank="0" text="" dxfId="132">
      <formula>G119=""</formula>
    </cfRule>
  </conditionalFormatting>
  <conditionalFormatting sqref="F123:F124">
    <cfRule type="expression" priority="81" aboveAverage="0" equalAverage="0" bottom="0" percent="0" rank="0" text="" dxfId="133">
      <formula>F123=""</formula>
    </cfRule>
  </conditionalFormatting>
  <conditionalFormatting sqref="K108 G113">
    <cfRule type="expression" priority="82" aboveAverage="0" equalAverage="0" bottom="0" percent="0" rank="0" text="" dxfId="134">
      <formula>G108=""</formula>
    </cfRule>
  </conditionalFormatting>
  <conditionalFormatting sqref="G100">
    <cfRule type="expression" priority="83" aboveAverage="0" equalAverage="0" bottom="0" percent="0" rank="0" text="" dxfId="135">
      <formula>G100=""</formula>
    </cfRule>
  </conditionalFormatting>
  <conditionalFormatting sqref="G106">
    <cfRule type="expression" priority="84" aboveAverage="0" equalAverage="0" bottom="0" percent="0" rank="0" text="" dxfId="136">
      <formula>G106=""</formula>
    </cfRule>
  </conditionalFormatting>
  <conditionalFormatting sqref="G105">
    <cfRule type="expression" priority="85" aboveAverage="0" equalAverage="0" bottom="0" percent="0" rank="0" text="" dxfId="137">
      <formula>G105=""</formula>
    </cfRule>
  </conditionalFormatting>
  <conditionalFormatting sqref="G98">
    <cfRule type="expression" priority="86" aboveAverage="0" equalAverage="0" bottom="0" percent="0" rank="0" text="" dxfId="138">
      <formula>G98=""</formula>
    </cfRule>
  </conditionalFormatting>
  <conditionalFormatting sqref="K94 G97 G99 G101:G102">
    <cfRule type="expression" priority="87" aboveAverage="0" equalAverage="0" bottom="0" percent="0" rank="0" text="" dxfId="139">
      <formula>G94=""</formula>
    </cfRule>
  </conditionalFormatting>
  <conditionalFormatting sqref="G92">
    <cfRule type="expression" priority="88" aboveAverage="0" equalAverage="0" bottom="0" percent="0" rank="0" text="" dxfId="140">
      <formula>G92=""</formula>
    </cfRule>
  </conditionalFormatting>
  <conditionalFormatting sqref="G91">
    <cfRule type="expression" priority="89" aboveAverage="0" equalAverage="0" bottom="0" percent="0" rank="0" text="" dxfId="141">
      <formula>G91=""</formula>
    </cfRule>
  </conditionalFormatting>
  <conditionalFormatting sqref="K83 G89:G90">
    <cfRule type="expression" priority="90" aboveAverage="0" equalAverage="0" bottom="0" percent="0" rank="0" text="" dxfId="142">
      <formula>G83=""</formula>
    </cfRule>
  </conditionalFormatting>
  <conditionalFormatting sqref="G73">
    <cfRule type="expression" priority="91" aboveAverage="0" equalAverage="0" bottom="0" percent="0" rank="0" text="" dxfId="143">
      <formula>G73=""</formula>
    </cfRule>
  </conditionalFormatting>
  <conditionalFormatting sqref="F79:F80">
    <cfRule type="expression" priority="92" aboveAverage="0" equalAverage="0" bottom="0" percent="0" rank="0" text="" dxfId="144">
      <formula>F79=""</formula>
    </cfRule>
  </conditionalFormatting>
  <conditionalFormatting sqref="G69">
    <cfRule type="expression" priority="93" aboveAverage="0" equalAverage="0" bottom="0" percent="0" rank="0" text="" dxfId="145">
      <formula>G69=""</formula>
    </cfRule>
  </conditionalFormatting>
  <conditionalFormatting sqref="K65 G68 G70:G72 G74">
    <cfRule type="expression" priority="94" aboveAverage="0" equalAverage="0" bottom="0" percent="0" rank="0" text="" dxfId="146">
      <formula>G65=""</formula>
    </cfRule>
  </conditionalFormatting>
  <conditionalFormatting sqref="F61:F62">
    <cfRule type="expression" priority="95" aboveAverage="0" equalAverage="0" bottom="0" percent="0" rank="0" text="" dxfId="147">
      <formula>F61=""</formula>
    </cfRule>
  </conditionalFormatting>
  <conditionalFormatting sqref="K49">
    <cfRule type="expression" priority="96" aboveAverage="0" equalAverage="0" bottom="0" percent="0" rank="0" text="" dxfId="148">
      <formula>K49=""</formula>
    </cfRule>
  </conditionalFormatting>
  <conditionalFormatting sqref="G44">
    <cfRule type="expression" priority="97" aboveAverage="0" equalAverage="0" bottom="0" percent="0" rank="0" text="" dxfId="149">
      <formula>G44=""</formula>
    </cfRule>
  </conditionalFormatting>
  <conditionalFormatting sqref="G38">
    <cfRule type="expression" priority="98" aboveAverage="0" equalAverage="0" bottom="0" percent="0" rank="0" text="" dxfId="150">
      <formula>G38=""</formula>
    </cfRule>
  </conditionalFormatting>
  <conditionalFormatting sqref="K34 G37 G39:G43 G45 G47">
    <cfRule type="expression" priority="99" aboveAverage="0" equalAverage="0" bottom="0" percent="0" rank="0" text="" dxfId="151">
      <formula>G34=""</formula>
    </cfRule>
  </conditionalFormatting>
  <conditionalFormatting sqref="K17 G20:G22 G24:G32 G246:G247 G116 G168:G169">
    <cfRule type="expression" priority="100" aboveAverage="0" equalAverage="0" bottom="0" percent="0" rank="0" text="" dxfId="152">
      <formula>G17=""</formula>
    </cfRule>
  </conditionalFormatting>
  <dataValidations count="18">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0 G29:G33 G35 G40:G44 G70 G72:G73 G92 G98 G100 G102:G103 G106 G114 G131:G133 G136 G143:G144 G147 G186:G187" type="none">
      <formula1>0</formula1>
      <formula2>0</formula2>
    </dataValidation>
    <dataValidation allowBlank="true" error="Ընտրեք ցանկից։" errorStyle="stop" errorTitle="Սխալ մուտքագրում" operator="greaterThan" showDropDown="false" showErrorMessage="true" showInputMessage="true" sqref="G52:G53 G86:G87 G111:G112 G141:G142 G168:G169 G196:G197 G221:G222 G243:G245 G276:G277" type="none">
      <formula1>0</formula1>
      <formula2>0</formula2>
    </dataValidation>
    <dataValidation allowBlank="true" error="Մուտքագրեք տարեթիվ XXXX ֆորմատով։" errorStyle="stop" errorTitle="Սխալ մուտքագրում" operator="equal" showDropDown="false" showErrorMessage="true" showInputMessage="true" sqref="G71" type="textLength">
      <formula1>4</formula1>
      <formula2>0</formula2>
    </dataValidation>
    <dataValidation allowBlank="true" error="ՀԾՀ-ն պետք է պարունակի 10 նիշ։" errorStyle="stop" errorTitle="Սխալ մուտքագրում" operator="equal" showDropDown="false" showErrorMessage="true" showInputMessage="true" sqref="G24" type="textLength">
      <formula1>10</formula1>
      <formula2>0</formula2>
    </dataValidation>
    <dataValidation allowBlank="true" error="Նույնականացման քարտը պետք է պարունակի 9 նիշ։" errorStyle="stop" errorTitle="Սխալ մուտքագրում" operator="equal" showDropDown="false" showErrorMessage="true" showInputMessage="true" sqref="G27" type="textLength">
      <formula1>9</formula1>
      <formula2>0</formula2>
    </dataValidation>
    <dataValidation allowBlank="true" error="Դաշտը պետք է պարունակի 9 նիշ։" errorStyle="stop" errorTitle="Սխալ մուտքագրում" operator="equal" showDropDown="false" showErrorMessage="true" showInputMessage="true" sqref="G25:G26" type="textLength">
      <formula1>9</formula1>
      <formula2>0</formula2>
    </dataValidation>
    <dataValidation allowBlank="true" error="Մուտքագրեք տարեթիվ XXXX ֆորմատով։" errorStyle="stop" errorTitle="Սխալ մուտքագրում" operator="equal" showDropDown="false" showErrorMessage="true" showInputMessage="true" sqref="G188" type="none">
      <formula1>0</formula1>
      <formula2>0</formula2>
    </dataValidation>
    <dataValidation allowBlank="true" errorStyle="stop" operator="between" showDropDown="false" showErrorMessage="true" showInputMessage="true" sqref="K17 K34 K49 K65 K83 K94 K108 K127 K138 K154 K165 K182 K193 K204 K218 K229 K240 K258 K273 K285" type="list">
      <formula1>INDIRECT("tbl_YesNo")</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3 G38 G54" type="list">
      <formula1>INDIRECT("tbl_PropertyList4_1_1")</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8 G39" type="list">
      <formula1>INDIRECT("tbl_PropertyList4_1_2")</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34 G45 G74 G101 G116 G189" type="list">
      <formula1>INDIRECT("tbl_PropertyList4_1_3")</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69 G88" type="list">
      <formula1>INDIRECT("tbl_PropertyList6_1_1")</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99 G115" type="list">
      <formula1>INDIRECT("tbl_PropertyList8_1")</formula1>
      <formula2>0</formula2>
    </dataValidation>
    <dataValidation allowBlank="true" error="Մուտքագրեք թիվ։" errorStyle="stop" errorTitle="Սխալ մուտքագրում" operator="between" showDropDown="false" showErrorMessage="true" showInputMessage="true" sqref="G46 G75 G104 G118 G134 G145 G161 G172 G190 G200 G209 G225 G236 G249 G264 G281 G292" type="custom">
      <formula1>ISNUMBER(G200)</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22 G68 G97 G130 G157 G185 G207 G232 G261 G288" type="list">
      <formula1>INDIRECT("ForNamesList")</formula1>
      <formula2>0</formula2>
    </dataValidation>
    <dataValidation allowBlank="true" error="Ընտրեք ցանկից։" errorStyle="stop" errorTitle="Սխալ մուտքագրում" operator="greaterThan" showDropDown="false" showErrorMessage="true" showInputMessage="true" sqref="G37" type="list">
      <formula1>INDIRECT("ForNamesList")</formula1>
      <formula2>0</formula2>
    </dataValidation>
    <dataValidation allowBlank="true" errorStyle="stop" operator="between" showDropDown="false" showErrorMessage="true" showInputMessage="true" sqref="G21" type="list">
      <formula1>INDIRECT("tbl_PropertyList1_1")</formula1>
      <formula2>0</formula2>
    </dataValidation>
    <dataValidation allowBlank="true" error="Ընտրեք ցանկից։" errorStyle="stop" errorTitle="Սխալ մուտքագրում" operator="greaterThan" showDropDown="false" showErrorMessage="true" showInputMessage="true" sqref="G47 G76 G105 G119 G135 G146 G162 G173 G191 G201 G210 G226 G237 G250 G265 G282 G293" type="list">
      <formula1>INDIRECT("tbl_PropertyListCur")</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C60"/>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3359375" defaultRowHeight="15" zeroHeight="false" outlineLevelRow="0" outlineLevelCol="0"/>
  <cols>
    <col collapsed="false" customWidth="true" hidden="false" outlineLevel="0" max="1" min="1" style="0" width="14.33"/>
    <col collapsed="false" customWidth="true" hidden="true" outlineLevel="0" max="4" min="2" style="0" width="4.44"/>
    <col collapsed="false" customWidth="true" hidden="false" outlineLevel="0" max="42" min="5" style="0" width="5.44"/>
    <col collapsed="false" customWidth="true" hidden="false" outlineLevel="0" max="43" min="43" style="0" width="5.66"/>
    <col collapsed="false" customWidth="true" hidden="false" outlineLevel="0" max="44" min="44" style="0" width="5.33"/>
    <col collapsed="false" customWidth="true" hidden="false" outlineLevel="0" max="55" min="45" style="0" width="4.56"/>
    <col collapsed="false" customWidth="true" hidden="false" outlineLevel="0" max="58" min="56" style="0" width="5.66"/>
    <col collapsed="false" customWidth="true" hidden="true" outlineLevel="0" max="61" min="59" style="0" width="5.66"/>
    <col collapsed="false" customWidth="false" hidden="true" outlineLevel="0" max="16384" min="62" style="0" width="9.33"/>
  </cols>
  <sheetData>
    <row r="2" customFormat="false" ht="14.25" hidden="false" customHeight="false" outlineLevel="0" collapsed="false">
      <c r="AX2" s="56"/>
      <c r="AY2" s="56"/>
    </row>
    <row r="8" customFormat="false" ht="18" hidden="false" customHeight="false" outlineLevel="0" collapsed="false">
      <c r="E8" s="57" t="n">
        <v>0</v>
      </c>
      <c r="F8" s="58" t="s">
        <v>311</v>
      </c>
      <c r="G8" s="58"/>
      <c r="H8" s="58"/>
      <c r="I8" s="58"/>
      <c r="J8" s="58"/>
      <c r="K8" s="58"/>
      <c r="L8" s="58"/>
      <c r="M8" s="58"/>
      <c r="N8" s="58"/>
      <c r="O8" s="58"/>
      <c r="P8" s="58"/>
    </row>
    <row r="9" customFormat="false" ht="18" hidden="false" customHeight="false" outlineLevel="0" collapsed="false">
      <c r="E9" s="57" t="n">
        <v>1</v>
      </c>
      <c r="F9" s="59" t="s">
        <v>312</v>
      </c>
      <c r="G9" s="60"/>
      <c r="H9" s="60"/>
      <c r="I9" s="60"/>
      <c r="J9" s="60"/>
      <c r="K9" s="60"/>
      <c r="L9" s="60"/>
      <c r="M9" s="60"/>
      <c r="N9" s="60"/>
      <c r="O9" s="60"/>
      <c r="P9" s="61"/>
      <c r="BB9" s="56"/>
      <c r="BC9" s="56"/>
    </row>
    <row r="10" customFormat="false" ht="18" hidden="false" customHeight="false" outlineLevel="0" collapsed="false">
      <c r="E10" s="57" t="n">
        <v>2</v>
      </c>
      <c r="F10" s="59" t="s">
        <v>313</v>
      </c>
      <c r="G10" s="60"/>
      <c r="H10" s="60"/>
      <c r="I10" s="60"/>
      <c r="J10" s="60"/>
      <c r="K10" s="60"/>
      <c r="L10" s="60"/>
      <c r="M10" s="60"/>
      <c r="N10" s="60"/>
      <c r="O10" s="60"/>
      <c r="P10" s="61"/>
      <c r="BB10" s="56"/>
      <c r="BC10" s="56"/>
    </row>
    <row r="12" customFormat="false" ht="15" hidden="false" customHeight="false" outlineLevel="0" collapsed="false">
      <c r="E12" s="62" t="s">
        <v>314</v>
      </c>
      <c r="F12" s="63" t="s">
        <v>315</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row>
    <row r="13" customFormat="false" ht="24" hidden="false" customHeight="true" outlineLevel="0" collapsed="false">
      <c r="E13" s="62"/>
      <c r="F13" s="64" t="s">
        <v>7</v>
      </c>
      <c r="G13" s="64" t="s">
        <v>11</v>
      </c>
      <c r="H13" s="64" t="s">
        <v>13</v>
      </c>
      <c r="I13" s="64" t="s">
        <v>20</v>
      </c>
      <c r="J13" s="64" t="s">
        <v>24</v>
      </c>
      <c r="K13" s="64" t="s">
        <v>29</v>
      </c>
      <c r="L13" s="64" t="s">
        <v>36</v>
      </c>
      <c r="M13" s="64" t="s">
        <v>38</v>
      </c>
      <c r="N13" s="64" t="s">
        <v>40</v>
      </c>
      <c r="O13" s="64" t="s">
        <v>43</v>
      </c>
      <c r="P13" s="64" t="s">
        <v>45</v>
      </c>
      <c r="Q13" s="64" t="s">
        <v>47</v>
      </c>
      <c r="R13" s="64" t="s">
        <v>56</v>
      </c>
      <c r="S13" s="56"/>
      <c r="T13" s="56"/>
      <c r="U13" s="56"/>
      <c r="W13" s="56"/>
      <c r="X13" s="56"/>
      <c r="Y13" s="56"/>
      <c r="AB13" s="56"/>
    </row>
    <row r="14" customFormat="false" ht="15" hidden="false" customHeight="false" outlineLevel="0" collapsed="false">
      <c r="B14" s="0" t="n">
        <v>0</v>
      </c>
      <c r="C14" s="0" t="n">
        <v>1</v>
      </c>
      <c r="D14" s="0" t="n">
        <v>2</v>
      </c>
      <c r="E14" s="65" t="n">
        <f aca="true" t="array" ref="E14:E14">INDIRECT($C$54&amp;$D$54&amp;E$54)</f>
        <v>0</v>
      </c>
      <c r="F14" s="65" t="n">
        <f aca="true" t="array" ref="F14:F14">INDIRECT($C$54&amp;$D$54&amp;F$54)</f>
        <v>0</v>
      </c>
      <c r="G14" s="65" t="n">
        <f aca="true" t="array" ref="G14:G14">INDIRECT($C$54&amp;$D$54&amp;G$54)</f>
        <v>0</v>
      </c>
      <c r="H14" s="65" t="n">
        <f aca="true" t="array" ref="H14:H14">INDIRECT($C$54&amp;$D$54&amp;H$54)</f>
        <v>2</v>
      </c>
      <c r="I14" s="65" t="n">
        <f aca="true" t="array" ref="I14:I14">INDIRECT($C$54&amp;$D$54&amp;I$54)</f>
        <v>0</v>
      </c>
      <c r="J14" s="65" t="n">
        <f aca="true" t="array" ref="J14:J14">INDIRECT($C$54&amp;$D$54&amp;J$54)</f>
        <v>0</v>
      </c>
      <c r="K14" s="65" t="n">
        <f aca="true" t="array" ref="K14:K14">INDIRECT($C$54&amp;$D$54&amp;K$54)</f>
        <v>0</v>
      </c>
      <c r="L14" s="65" t="n">
        <f aca="true" t="array" ref="L14:L14">INDIRECT($C$54&amp;$D$54&amp;L$54)</f>
        <v>0</v>
      </c>
      <c r="M14" s="65" t="n">
        <f aca="true" t="array" ref="M14:M14">INDIRECT($C$54&amp;$D$54&amp;M$54)</f>
        <v>2</v>
      </c>
      <c r="N14" s="65" t="n">
        <f aca="true" t="array" ref="N14:N14">INDIRECT($C$54&amp;$D$54&amp;N$54)</f>
        <v>0</v>
      </c>
      <c r="O14" s="65" t="n">
        <f aca="true" t="array" ref="O14:O14">INDIRECT($C$54&amp;$D$54&amp;O$54)</f>
        <v>0</v>
      </c>
      <c r="P14" s="65" t="n">
        <f aca="true" t="array" ref="P14:P14">INDIRECT($C$54&amp;$D$54&amp;P$54)</f>
        <v>0</v>
      </c>
      <c r="Q14" s="65" t="n">
        <f aca="true" t="array" ref="Q14:Q14">INDIRECT($C$54&amp;$D$54&amp;Q$54)</f>
        <v>2</v>
      </c>
      <c r="R14" s="65" t="n">
        <f aca="true" t="array" ref="R14:R14">INDIRECT($C$54&amp;$D$54&amp;R$54)</f>
        <v>1</v>
      </c>
    </row>
    <row r="16" customFormat="false" ht="15" hidden="false" customHeight="false" outlineLevel="0" collapsed="false">
      <c r="E16" s="63" t="s">
        <v>316</v>
      </c>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row>
    <row r="17" customFormat="false" ht="15" hidden="false" customHeight="false" outlineLevel="0" collapsed="false">
      <c r="E17" s="66" t="s">
        <v>7</v>
      </c>
      <c r="F17" s="66" t="s">
        <v>11</v>
      </c>
      <c r="G17" s="66" t="s">
        <v>13</v>
      </c>
      <c r="H17" s="66" t="s">
        <v>20</v>
      </c>
      <c r="I17" s="66" t="s">
        <v>24</v>
      </c>
      <c r="J17" s="66" t="s">
        <v>73</v>
      </c>
      <c r="K17" s="66" t="s">
        <v>29</v>
      </c>
      <c r="L17" s="66" t="s">
        <v>76</v>
      </c>
      <c r="M17" s="66" t="s">
        <v>36</v>
      </c>
      <c r="N17" s="66" t="s">
        <v>38</v>
      </c>
      <c r="O17" s="66" t="s">
        <v>40</v>
      </c>
      <c r="P17" s="66" t="s">
        <v>92</v>
      </c>
      <c r="Q17" s="66" t="s">
        <v>43</v>
      </c>
      <c r="R17" s="66" t="s">
        <v>97</v>
      </c>
      <c r="S17" s="66" t="s">
        <v>45</v>
      </c>
      <c r="T17" s="66" t="s">
        <v>47</v>
      </c>
      <c r="U17" s="66" t="s">
        <v>56</v>
      </c>
    </row>
    <row r="18" customFormat="false" ht="15" hidden="false" customHeight="false" outlineLevel="0" collapsed="false">
      <c r="B18" s="0" t="n">
        <v>0</v>
      </c>
      <c r="C18" s="0" t="n">
        <v>1</v>
      </c>
      <c r="D18" s="0" t="n">
        <v>2</v>
      </c>
      <c r="E18" s="65" t="n">
        <f aca="true" t="array" ref="E18:E18">INDIRECT($C$54&amp;$D$55&amp;E$55)</f>
        <v>0</v>
      </c>
      <c r="F18" s="65" t="n">
        <f aca="true" t="array" ref="F18:F18">INDIRECT($C$54&amp;$D$55&amp;F$55)</f>
        <v>0</v>
      </c>
      <c r="G18" s="65" t="n">
        <f aca="true" t="array" ref="G18:G18">INDIRECT($C$54&amp;$D$55&amp;G$55)</f>
        <v>2</v>
      </c>
      <c r="H18" s="65" t="n">
        <f aca="true" t="array" ref="H18:H18">INDIRECT($C$54&amp;$D$55&amp;H$55)</f>
        <v>0</v>
      </c>
      <c r="I18" s="65" t="n">
        <f aca="true" t="array" ref="I18:I18">INDIRECT($C$54&amp;$D$55&amp;I$55)</f>
        <v>0</v>
      </c>
      <c r="J18" s="65" t="n">
        <f aca="true" t="array" ref="J18:J18">INDIRECT($C$54&amp;$D$55&amp;J$55)</f>
        <v>2</v>
      </c>
      <c r="K18" s="65" t="n">
        <f aca="true" t="array" ref="K18:K18">INDIRECT($C$54&amp;$D$55&amp;K$55)</f>
        <v>0</v>
      </c>
      <c r="L18" s="65" t="n">
        <f aca="true" t="array" ref="L18:L18">INDIRECT($C$54&amp;$D$55&amp;L$55)</f>
        <v>2</v>
      </c>
      <c r="M18" s="65" t="n">
        <f aca="true" t="array" ref="M18:M18">INDIRECT($C$54&amp;$D$55&amp;M$55)</f>
        <v>0</v>
      </c>
      <c r="N18" s="65" t="n">
        <f aca="true" t="array" ref="N18:N18">INDIRECT($C$54&amp;$D$55&amp;N$55)</f>
        <v>2</v>
      </c>
      <c r="O18" s="65" t="n">
        <f aca="true" t="array" ref="O18:O18">INDIRECT($C$54&amp;$D$55&amp;O$55)</f>
        <v>0</v>
      </c>
      <c r="P18" s="65" t="n">
        <f aca="true" t="array" ref="P18:P18">INDIRECT($C$54&amp;$D$55&amp;P$55)</f>
        <v>2</v>
      </c>
      <c r="Q18" s="65" t="n">
        <f aca="true" t="array" ref="Q18:Q18">INDIRECT($C$54&amp;$D$55&amp;Q$55)</f>
        <v>0</v>
      </c>
      <c r="R18" s="65" t="n">
        <f aca="true" t="array" ref="R18:R18">INDIRECT($C$54&amp;$D$55&amp;R$55)</f>
        <v>2</v>
      </c>
      <c r="S18" s="65" t="n">
        <f aca="true" t="array" ref="S18:S18">INDIRECT($C$54&amp;$D$55&amp;S$55)</f>
        <v>0</v>
      </c>
      <c r="T18" s="65" t="n">
        <f aca="true" t="array" ref="T18:T18">INDIRECT($C$54&amp;$D$55&amp;T$55)</f>
        <v>2</v>
      </c>
      <c r="U18" s="65" t="n">
        <f aca="true" t="array" ref="U18:U18">INDIRECT($C$54&amp;$D$55&amp;U$55)</f>
        <v>1</v>
      </c>
    </row>
    <row r="20" customFormat="false" ht="15" hidden="false" customHeight="false" outlineLevel="0" collapsed="false">
      <c r="E20" s="63" t="s">
        <v>104</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row>
    <row r="21" customFormat="false" ht="15" hidden="false" customHeight="false" outlineLevel="0" collapsed="false">
      <c r="E21" s="67" t="s">
        <v>7</v>
      </c>
      <c r="F21" s="66" t="s">
        <v>106</v>
      </c>
      <c r="G21" s="66" t="s">
        <v>11</v>
      </c>
      <c r="H21" s="66" t="s">
        <v>13</v>
      </c>
      <c r="I21" s="66" t="s">
        <v>20</v>
      </c>
      <c r="J21" s="66" t="s">
        <v>120</v>
      </c>
      <c r="K21" s="66" t="s">
        <v>24</v>
      </c>
    </row>
    <row r="22" customFormat="false" ht="15" hidden="false" customHeight="false" outlineLevel="0" collapsed="false">
      <c r="B22" s="0" t="n">
        <v>0</v>
      </c>
      <c r="C22" s="0" t="n">
        <v>1</v>
      </c>
      <c r="D22" s="0" t="n">
        <v>2</v>
      </c>
      <c r="E22" s="68" t="n">
        <f aca="true" t="array" ref="E22:E22">INDIRECT($C$54&amp;$D$56&amp;E$56)</f>
        <v>0</v>
      </c>
      <c r="F22" s="68" t="n">
        <f aca="true" t="array" ref="F22:F22">INDIRECT($C$54&amp;$D$56&amp;F$56)</f>
        <v>2</v>
      </c>
      <c r="G22" s="68" t="n">
        <f aca="true" t="array" ref="G22:G22">INDIRECT($C$54&amp;$D$56&amp;G$56)</f>
        <v>0</v>
      </c>
      <c r="H22" s="68" t="n">
        <f aca="true" t="array" ref="H22:H22">INDIRECT($C$54&amp;$D$56&amp;H$56)</f>
        <v>2</v>
      </c>
      <c r="I22" s="68" t="n">
        <f aca="true" t="array" ref="I22:I22">INDIRECT($C$54&amp;$D$56&amp;I$56)</f>
        <v>0</v>
      </c>
      <c r="J22" s="68" t="n">
        <f aca="true" t="array" ref="J22:J22">INDIRECT($C$54&amp;$D$56&amp;J$56)</f>
        <v>2</v>
      </c>
      <c r="K22" s="68" t="n">
        <f aca="true" t="array" ref="K22:K22">INDIRECT($C$54&amp;$D$56&amp;K$56)</f>
        <v>1</v>
      </c>
    </row>
    <row r="24" customFormat="false" ht="15" hidden="false" customHeight="false" outlineLevel="0" collapsed="false">
      <c r="E24" s="63" t="s">
        <v>317</v>
      </c>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row>
    <row r="25" customFormat="false" ht="15" hidden="false" customHeight="false" outlineLevel="0" collapsed="false">
      <c r="E25" s="66" t="s">
        <v>7</v>
      </c>
      <c r="F25" s="66" t="s">
        <v>106</v>
      </c>
      <c r="G25" s="66" t="s">
        <v>129</v>
      </c>
      <c r="H25" s="66" t="s">
        <v>11</v>
      </c>
      <c r="I25" s="66" t="s">
        <v>13</v>
      </c>
      <c r="J25" s="66" t="s">
        <v>139</v>
      </c>
      <c r="K25" s="66" t="s">
        <v>20</v>
      </c>
      <c r="L25" s="66" t="s">
        <v>120</v>
      </c>
      <c r="M25" s="66" t="s">
        <v>149</v>
      </c>
      <c r="N25" s="66" t="s">
        <v>151</v>
      </c>
      <c r="O25" s="66" t="s">
        <v>24</v>
      </c>
      <c r="P25" s="66" t="s">
        <v>73</v>
      </c>
      <c r="Q25" s="66" t="s">
        <v>163</v>
      </c>
      <c r="R25" s="66" t="s">
        <v>29</v>
      </c>
      <c r="S25" s="66" t="s">
        <v>76</v>
      </c>
      <c r="T25" s="66" t="s">
        <v>166</v>
      </c>
      <c r="U25" s="66" t="s">
        <v>36</v>
      </c>
      <c r="V25" s="66" t="s">
        <v>38</v>
      </c>
      <c r="W25" s="66" t="s">
        <v>172</v>
      </c>
    </row>
    <row r="26" customFormat="false" ht="15" hidden="false" customHeight="false" outlineLevel="0" collapsed="false">
      <c r="B26" s="0" t="n">
        <v>0</v>
      </c>
      <c r="C26" s="0" t="n">
        <v>1</v>
      </c>
      <c r="D26" s="0" t="n">
        <v>2</v>
      </c>
      <c r="E26" s="68" t="n">
        <f aca="true" t="array" ref="E26:E26">INDIRECT($C$54&amp;$D$57&amp;E$57)</f>
        <v>0</v>
      </c>
      <c r="F26" s="68" t="n">
        <f aca="true" t="array" ref="F26:F26">INDIRECT($C$54&amp;$D$57&amp;F$57)</f>
        <v>2</v>
      </c>
      <c r="G26" s="68" t="n">
        <f aca="true" t="array" ref="G26:G26">INDIRECT($C$54&amp;$D$57&amp;G$57)</f>
        <v>2</v>
      </c>
      <c r="H26" s="68" t="n">
        <f aca="true" t="array" ref="H26:H26">INDIRECT($C$54&amp;$D$57&amp;H$57)</f>
        <v>0</v>
      </c>
      <c r="I26" s="68" t="n">
        <f aca="true" t="array" ref="I26:I26">INDIRECT($C$54&amp;$D$57&amp;I$57)</f>
        <v>2</v>
      </c>
      <c r="J26" s="68" t="n">
        <f aca="true" t="array" ref="J26:J26">INDIRECT($C$54&amp;$D$57&amp;J$57)</f>
        <v>2</v>
      </c>
      <c r="K26" s="68" t="n">
        <f aca="true" t="array" ref="K26:K26">INDIRECT($C$54&amp;$D$57&amp;K$57)</f>
        <v>0</v>
      </c>
      <c r="L26" s="68" t="n">
        <f aca="true" t="array" ref="L26:L26">INDIRECT($C$54&amp;$D$57&amp;L$57)</f>
        <v>2</v>
      </c>
      <c r="M26" s="68" t="n">
        <f aca="true" t="array" ref="M26:M26">INDIRECT($C$54&amp;$D$57&amp;M$57)</f>
        <v>0</v>
      </c>
      <c r="N26" s="68" t="n">
        <f aca="true" t="array" ref="N26:N26">INDIRECT($C$54&amp;$D$57&amp;N$57)</f>
        <v>2</v>
      </c>
      <c r="O26" s="68" t="n">
        <f aca="true" t="array" ref="O26:O26">INDIRECT($C$54&amp;$D$57&amp;O$57)</f>
        <v>0</v>
      </c>
      <c r="P26" s="68" t="n">
        <f aca="true" t="array" ref="P26:P26">INDIRECT($C$54&amp;$D$57&amp;P$57)</f>
        <v>2</v>
      </c>
      <c r="Q26" s="68" t="n">
        <f aca="true" t="array" ref="Q26:Q26">INDIRECT($C$54&amp;$D$57&amp;Q$57)</f>
        <v>1</v>
      </c>
      <c r="R26" s="68" t="n">
        <f aca="true" t="array" ref="R26:R26">INDIRECT($C$54&amp;$D$57&amp;R$57)</f>
        <v>0</v>
      </c>
      <c r="S26" s="68" t="n">
        <f aca="true" t="array" ref="S26:S26">INDIRECT($C$54&amp;$D$57&amp;S$57)</f>
        <v>2</v>
      </c>
      <c r="T26" s="68" t="n">
        <f aca="true" t="array" ref="T26:T26">INDIRECT($C$54&amp;$D$57&amp;T$57)</f>
        <v>2</v>
      </c>
      <c r="U26" s="68" t="n">
        <f aca="true" t="array" ref="U26:U26">INDIRECT($C$54&amp;$D$57&amp;U$57)</f>
        <v>0</v>
      </c>
      <c r="V26" s="68" t="n">
        <f aca="true" t="array" ref="V26:V26">INDIRECT($C$54&amp;$D$57&amp;V$57)</f>
        <v>2</v>
      </c>
      <c r="W26" s="68" t="n">
        <f aca="true" t="array" ref="W26:W26">INDIRECT($C$54&amp;$D$57&amp;W$57)</f>
        <v>1</v>
      </c>
    </row>
    <row r="28" customFormat="false" ht="15" hidden="false" customHeight="false" outlineLevel="0" collapsed="false">
      <c r="E28" s="63" t="s">
        <v>318</v>
      </c>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row>
    <row r="29" customFormat="false" ht="15" hidden="false" customHeight="false" outlineLevel="0" collapsed="false">
      <c r="E29" s="66" t="s">
        <v>7</v>
      </c>
      <c r="F29" s="66" t="s">
        <v>106</v>
      </c>
      <c r="G29" s="66" t="s">
        <v>11</v>
      </c>
      <c r="H29" s="66" t="s">
        <v>13</v>
      </c>
      <c r="I29" s="66" t="s">
        <v>20</v>
      </c>
    </row>
    <row r="30" customFormat="false" ht="14.25" hidden="false" customHeight="false" outlineLevel="0" collapsed="false">
      <c r="B30" s="0" t="n">
        <v>0</v>
      </c>
      <c r="C30" s="0" t="n">
        <v>1</v>
      </c>
      <c r="D30" s="0" t="n">
        <v>2</v>
      </c>
      <c r="E30" s="69" t="n">
        <f aca="true" t="array" ref="E30:E30">INDIRECT($C$54&amp;$D$58&amp;E$58)</f>
        <v>0</v>
      </c>
      <c r="F30" s="69" t="n">
        <f aca="true" t="array" ref="F30:F30">INDIRECT($C$54&amp;$D$58&amp;F$58)</f>
        <v>2</v>
      </c>
      <c r="G30" s="69" t="n">
        <f aca="true" t="array" ref="G30:G30">INDIRECT($C$54&amp;$D$58&amp;G$58)</f>
        <v>0</v>
      </c>
      <c r="H30" s="69" t="n">
        <f aca="true" t="array" ref="H30:H30">INDIRECT($C$54&amp;$D$58&amp;H$58)</f>
        <v>2</v>
      </c>
      <c r="I30" s="69" t="n">
        <f aca="true" t="array" ref="I30:I30">INDIRECT($C$54&amp;$D$58&amp;I$58)</f>
        <v>1</v>
      </c>
    </row>
    <row r="32" customFormat="false" ht="15" hidden="false" customHeight="false" outlineLevel="0" collapsed="false">
      <c r="E32" s="63" t="s">
        <v>319</v>
      </c>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row>
    <row r="33" customFormat="false" ht="15" hidden="false" customHeight="false" outlineLevel="0" collapsed="false">
      <c r="E33" s="66" t="s">
        <v>7</v>
      </c>
      <c r="F33" s="66" t="s">
        <v>106</v>
      </c>
      <c r="G33" s="66" t="s">
        <v>11</v>
      </c>
      <c r="H33" s="66" t="s">
        <v>13</v>
      </c>
      <c r="I33" s="66" t="s">
        <v>20</v>
      </c>
      <c r="J33" s="66" t="s">
        <v>120</v>
      </c>
      <c r="K33" s="66" t="s">
        <v>149</v>
      </c>
      <c r="L33" s="66" t="s">
        <v>24</v>
      </c>
      <c r="M33" s="66" t="s">
        <v>73</v>
      </c>
      <c r="N33" s="66" t="s">
        <v>163</v>
      </c>
      <c r="O33" s="66" t="s">
        <v>29</v>
      </c>
      <c r="P33" s="66" t="s">
        <v>76</v>
      </c>
      <c r="Q33" s="66" t="s">
        <v>36</v>
      </c>
      <c r="R33" s="66" t="s">
        <v>38</v>
      </c>
      <c r="S33" s="66" t="s">
        <v>40</v>
      </c>
      <c r="T33" s="66" t="s">
        <v>92</v>
      </c>
      <c r="U33" s="66" t="s">
        <v>235</v>
      </c>
      <c r="V33" s="66" t="s">
        <v>43</v>
      </c>
      <c r="W33" s="66" t="s">
        <v>97</v>
      </c>
      <c r="X33" s="66" t="s">
        <v>45</v>
      </c>
      <c r="Y33" s="66" t="s">
        <v>47</v>
      </c>
      <c r="Z33" s="66" t="s">
        <v>245</v>
      </c>
      <c r="AA33" s="66" t="s">
        <v>56</v>
      </c>
      <c r="AB33" s="66" t="s">
        <v>247</v>
      </c>
      <c r="AC33" s="66" t="s">
        <v>252</v>
      </c>
      <c r="AD33" s="66" t="s">
        <v>254</v>
      </c>
      <c r="AE33" s="66" t="s">
        <v>256</v>
      </c>
      <c r="AF33" s="66" t="s">
        <v>257</v>
      </c>
      <c r="AG33" s="66" t="s">
        <v>259</v>
      </c>
      <c r="AH33" s="66" t="s">
        <v>266</v>
      </c>
      <c r="AI33" s="66" t="s">
        <v>268</v>
      </c>
      <c r="AJ33" s="66" t="s">
        <v>271</v>
      </c>
      <c r="AK33" s="66" t="s">
        <v>273</v>
      </c>
      <c r="AL33" s="66" t="s">
        <v>277</v>
      </c>
      <c r="AM33" s="66" t="s">
        <v>278</v>
      </c>
      <c r="AN33" s="66" t="s">
        <v>280</v>
      </c>
      <c r="AO33" s="66" t="s">
        <v>281</v>
      </c>
      <c r="AP33" s="70" t="s">
        <v>283</v>
      </c>
      <c r="AQ33" s="71" t="s">
        <v>285</v>
      </c>
      <c r="AR33" s="71" t="s">
        <v>287</v>
      </c>
    </row>
    <row r="34" customFormat="false" ht="14.25" hidden="false" customHeight="false" outlineLevel="0" collapsed="false">
      <c r="B34" s="0" t="n">
        <v>0</v>
      </c>
      <c r="C34" s="0" t="n">
        <v>1</v>
      </c>
      <c r="D34" s="0" t="n">
        <v>2</v>
      </c>
      <c r="E34" s="69" t="n">
        <f aca="true" t="array" ref="E34:E34">INDIRECT($C$54&amp;$D$59&amp;E$59)</f>
        <v>0</v>
      </c>
      <c r="F34" s="69" t="n">
        <f aca="true" t="array" ref="F34:F34">INDIRECT($C$54&amp;$D$59&amp;F$59)</f>
        <v>2</v>
      </c>
      <c r="G34" s="69" t="n">
        <f aca="true" t="array" ref="G34:G34">INDIRECT($C$54&amp;$D$59&amp;G$59)</f>
        <v>0</v>
      </c>
      <c r="H34" s="69" t="n">
        <f aca="true" t="array" ref="H34:H34">INDIRECT($C$54&amp;$D$59&amp;H$59)</f>
        <v>2</v>
      </c>
      <c r="I34" s="69" t="n">
        <f aca="true" t="array" ref="I34:I34">INDIRECT($C$54&amp;$D$59&amp;I$59)</f>
        <v>0</v>
      </c>
      <c r="J34" s="69" t="n">
        <f aca="true" t="array" ref="J34:J34">INDIRECT($C$54&amp;$D$59&amp;J$59)</f>
        <v>2</v>
      </c>
      <c r="K34" s="69" t="n">
        <f aca="true" t="array" ref="K34:K34">INDIRECT($C$54&amp;$D$59&amp;K$59)</f>
        <v>1</v>
      </c>
      <c r="L34" s="69" t="n">
        <f aca="true" t="array" ref="L34:L34">INDIRECT($C$54&amp;$D$59&amp;L$59)</f>
        <v>0</v>
      </c>
      <c r="M34" s="69" t="n">
        <f aca="true" t="array" ref="M34:M34">INDIRECT($C$54&amp;$D$59&amp;M$59)</f>
        <v>2</v>
      </c>
      <c r="N34" s="69" t="n">
        <f aca="true" t="array" ref="N34:N34">INDIRECT($C$54&amp;$D$59&amp;N$59)</f>
        <v>1</v>
      </c>
      <c r="O34" s="69" t="n">
        <f aca="true" t="array" ref="O34:O34">INDIRECT($C$54&amp;$D$59&amp;O$59)</f>
        <v>0</v>
      </c>
      <c r="P34" s="69" t="n">
        <f aca="true" t="array" ref="P34:P34">INDIRECT($C$54&amp;$D$59&amp;P$59)</f>
        <v>2</v>
      </c>
      <c r="Q34" s="69" t="n">
        <f aca="true" t="array" ref="Q34:Q34">INDIRECT($C$54&amp;$D$59&amp;Q$59)</f>
        <v>0</v>
      </c>
      <c r="R34" s="69" t="n">
        <f aca="true" t="array" ref="R34:R34">INDIRECT($C$54&amp;$D$59&amp;R$59)</f>
        <v>2</v>
      </c>
      <c r="S34" s="69" t="n">
        <f aca="true" t="array" ref="S34:S34">INDIRECT($C$54&amp;$D$59&amp;S$59)</f>
        <v>0</v>
      </c>
      <c r="T34" s="69" t="n">
        <f aca="true" t="array" ref="T34:T34">INDIRECT($C$54&amp;$D$59&amp;T$59)</f>
        <v>2</v>
      </c>
      <c r="U34" s="69" t="n">
        <f aca="true" t="array" ref="U34:U34">INDIRECT($C$54&amp;$D$59&amp;U$59)</f>
        <v>1</v>
      </c>
      <c r="V34" s="69" t="n">
        <f aca="true" t="array" ref="V34:V34">INDIRECT($C$54&amp;$D$59&amp;V$59)</f>
        <v>0</v>
      </c>
      <c r="W34" s="69" t="n">
        <f aca="true" t="array" ref="W34:W34">INDIRECT($C$54&amp;$D$59&amp;W$59)</f>
        <v>2</v>
      </c>
      <c r="X34" s="69" t="n">
        <f aca="true" t="array" ref="X34:X34">INDIRECT($C$54&amp;$D$59&amp;X$59)</f>
        <v>0</v>
      </c>
      <c r="Y34" s="69" t="n">
        <f aca="true" t="array" ref="Y34:Y34">INDIRECT($C$54&amp;$D$59&amp;Y$59)</f>
        <v>2</v>
      </c>
      <c r="Z34" s="69" t="n">
        <f aca="true" t="array" ref="Z34:Z34">INDIRECT($C$54&amp;$D$59&amp;Z$59)</f>
        <v>1</v>
      </c>
      <c r="AA34" s="69" t="n">
        <f aca="true" t="array" ref="AA34:AA34">INDIRECT($C$54&amp;$D$59&amp;AA$59)</f>
        <v>0</v>
      </c>
      <c r="AB34" s="69" t="n">
        <f aca="true" t="array" ref="AB34:AB34">INDIRECT($C$54&amp;$D$59&amp;AB$59)</f>
        <v>2</v>
      </c>
      <c r="AC34" s="69" t="n">
        <f aca="true" t="array" ref="AC34:AC34">INDIRECT($C$54&amp;$D$59&amp;AC$59)</f>
        <v>0</v>
      </c>
      <c r="AD34" s="69" t="n">
        <f aca="true" t="array" ref="AD34:AD34">INDIRECT($C$54&amp;$D$59&amp;AD$59)</f>
        <v>2</v>
      </c>
      <c r="AE34" s="69" t="n">
        <f aca="true" t="array" ref="AE34:AE34">INDIRECT($C$54&amp;$D$59&amp;AE$59)</f>
        <v>1</v>
      </c>
      <c r="AF34" s="69" t="n">
        <f aca="true" t="array" ref="AF34:AF34">INDIRECT($C$54&amp;$D$59&amp;AF$59)</f>
        <v>0</v>
      </c>
      <c r="AG34" s="69" t="n">
        <f aca="true" t="array" ref="AG34:AG34">INDIRECT($C$54&amp;$D$59&amp;AG$59)</f>
        <v>2</v>
      </c>
      <c r="AH34" s="69" t="n">
        <f aca="true" t="array" ref="AH34:AH34">INDIRECT($C$54&amp;$D$59&amp;AH$59)</f>
        <v>0</v>
      </c>
      <c r="AI34" s="69" t="n">
        <f aca="true" t="array" ref="AI34:AI34">INDIRECT($C$54&amp;$D$59&amp;AI$59)</f>
        <v>2</v>
      </c>
      <c r="AJ34" s="69" t="n">
        <f aca="true" t="array" ref="AJ34:AJ34">INDIRECT($C$54&amp;$D$59&amp;AJ$59)</f>
        <v>0</v>
      </c>
      <c r="AK34" s="69" t="n">
        <f aca="true" t="array" ref="AK34:AK34">INDIRECT($C$54&amp;$D$59&amp;AK$59)</f>
        <v>2</v>
      </c>
      <c r="AL34" s="69" t="n">
        <f aca="true" t="array" ref="AL34:AL34">INDIRECT($C$54&amp;$D$59&amp;AL$59)</f>
        <v>1</v>
      </c>
      <c r="AM34" s="69" t="n">
        <f aca="true" t="array" ref="AM34:AM34">INDIRECT($C$54&amp;$D$59&amp;AM$59)</f>
        <v>0</v>
      </c>
      <c r="AN34" s="69" t="n">
        <f aca="true" t="array" ref="AN34:AN34">INDIRECT($C$54&amp;$D$59&amp;AN$59)</f>
        <v>2</v>
      </c>
      <c r="AO34" s="69" t="n">
        <f aca="true" t="array" ref="AO34:AO34">INDIRECT($C$54&amp;$D$59&amp;AO$59)</f>
        <v>0</v>
      </c>
      <c r="AP34" s="69" t="n">
        <f aca="true" t="array" ref="AP34:AP34">INDIRECT($C$54&amp;$D$59&amp;AP$59)</f>
        <v>2</v>
      </c>
      <c r="AQ34" s="69" t="n">
        <f aca="true" t="array" ref="AQ34:AQ34">INDIRECT($C$54&amp;$D$59&amp;AQ$59)</f>
        <v>0</v>
      </c>
      <c r="AR34" s="69" t="n">
        <f aca="true" t="array" ref="AR34:AR34">INDIRECT($C$54&amp;$D$59&amp;AR$59)</f>
        <v>2</v>
      </c>
    </row>
    <row r="35" customFormat="false" ht="15" hidden="false" customHeight="true" outlineLevel="0" collapsed="false">
      <c r="E35" s="0" t="s">
        <v>289</v>
      </c>
      <c r="F35" s="0" t="s">
        <v>290</v>
      </c>
      <c r="G35" s="0" t="s">
        <v>292</v>
      </c>
      <c r="H35" s="0" t="s">
        <v>295</v>
      </c>
      <c r="I35" s="0" t="s">
        <v>296</v>
      </c>
      <c r="J35" s="0" t="s">
        <v>298</v>
      </c>
      <c r="K35" s="0" t="s">
        <v>300</v>
      </c>
      <c r="L35" s="0" t="s">
        <v>302</v>
      </c>
      <c r="M35" s="0" t="s">
        <v>310</v>
      </c>
    </row>
    <row r="36" customFormat="false" ht="15" hidden="false" customHeight="true" outlineLevel="0" collapsed="false">
      <c r="B36" s="0" t="n">
        <v>0</v>
      </c>
      <c r="C36" s="0" t="n">
        <v>1</v>
      </c>
      <c r="D36" s="0" t="n">
        <v>2</v>
      </c>
      <c r="E36" s="69" t="n">
        <f aca="true" t="array" ref="E36:E36">INDIRECT($C$54&amp;$D$60&amp;E$60)</f>
        <v>1</v>
      </c>
      <c r="F36" s="69" t="n">
        <f aca="true" t="array" ref="F36:F36">INDIRECT($C$54&amp;$D$60&amp;F$60)</f>
        <v>0</v>
      </c>
      <c r="G36" s="69" t="n">
        <f aca="true" t="array" ref="G36:G36">INDIRECT($C$54&amp;$D$60&amp;G$60)</f>
        <v>2</v>
      </c>
      <c r="H36" s="69" t="n">
        <f aca="true" t="array" ref="H36:H36">INDIRECT($C$54&amp;$D$60&amp;H$60)</f>
        <v>1</v>
      </c>
      <c r="I36" s="69" t="n">
        <f aca="true" t="array" ref="I36:I36">INDIRECT($C$54&amp;$D$60&amp;I$60)</f>
        <v>0</v>
      </c>
      <c r="J36" s="69" t="n">
        <f aca="true" t="array" ref="J36:J36">INDIRECT($C$54&amp;$D$60&amp;J$60)</f>
        <v>2</v>
      </c>
      <c r="K36" s="69" t="n">
        <f aca="true" t="array" ref="K36:K36">INDIRECT($C$54&amp;$D$60&amp;K$60)</f>
        <v>0</v>
      </c>
      <c r="L36" s="69" t="n">
        <f aca="true" t="array" ref="L36:L36">INDIRECT($C$54&amp;$D$60&amp;L$60)</f>
        <v>2</v>
      </c>
      <c r="M36" s="69" t="n">
        <f aca="true" t="array" ref="M36:M36">INDIRECT($C$54&amp;$D$60&amp;M$60)</f>
        <v>1</v>
      </c>
    </row>
    <row r="50" customFormat="false" ht="15" hidden="true" customHeight="true" outlineLevel="0" collapsed="false"/>
    <row r="51" customFormat="false" ht="15" hidden="true" customHeight="true" outlineLevel="0" collapsed="false"/>
    <row r="52" customFormat="false" ht="15" hidden="true" customHeight="true" outlineLevel="0" collapsed="false"/>
    <row r="53" customFormat="false" ht="15" hidden="true" customHeight="true" outlineLevel="0" collapsed="false"/>
    <row r="54" customFormat="false" ht="14.25" hidden="true" customHeight="false" outlineLevel="0" collapsed="false">
      <c r="C54" s="0" t="s">
        <v>320</v>
      </c>
      <c r="D54" s="0" t="str">
        <f aca="false">SUBSTITUTE(ADDRESS(1,COLUMN(CheckingCalcSection1),4),"1","")</f>
        <v>X</v>
      </c>
      <c r="E54" s="0" t="n">
        <v>8</v>
      </c>
      <c r="F54" s="0" t="n">
        <f aca="false">+E54+1</f>
        <v>9</v>
      </c>
      <c r="G54" s="0" t="n">
        <f aca="false">+F54+1</f>
        <v>10</v>
      </c>
      <c r="H54" s="0" t="n">
        <f aca="false">+G54+1</f>
        <v>11</v>
      </c>
      <c r="I54" s="0" t="n">
        <f aca="false">+H54+1</f>
        <v>12</v>
      </c>
      <c r="J54" s="0" t="n">
        <f aca="false">+I54+1</f>
        <v>13</v>
      </c>
      <c r="K54" s="0" t="n">
        <f aca="false">+J54+1</f>
        <v>14</v>
      </c>
      <c r="L54" s="0" t="n">
        <f aca="false">+K54+1</f>
        <v>15</v>
      </c>
      <c r="M54" s="0" t="n">
        <f aca="false">+L54+1</f>
        <v>16</v>
      </c>
      <c r="N54" s="0" t="n">
        <f aca="false">+M54+1</f>
        <v>17</v>
      </c>
      <c r="O54" s="0" t="n">
        <f aca="false">+N54+1</f>
        <v>18</v>
      </c>
      <c r="P54" s="0" t="n">
        <f aca="false">+O54+1</f>
        <v>19</v>
      </c>
      <c r="Q54" s="0" t="n">
        <f aca="false">+P54+1</f>
        <v>20</v>
      </c>
      <c r="R54" s="0" t="n">
        <f aca="false">+Q54+1</f>
        <v>21</v>
      </c>
    </row>
    <row r="55" customFormat="false" ht="14.25" hidden="true" customHeight="false" outlineLevel="0" collapsed="false">
      <c r="D55" s="0" t="str">
        <f aca="false">SUBSTITUTE(ADDRESS(1,COLUMN(CheckingCalcSection2),4),"1","")</f>
        <v>Z</v>
      </c>
      <c r="E55" s="0" t="n">
        <v>8</v>
      </c>
      <c r="F55" s="0" t="n">
        <f aca="false">+E55+1</f>
        <v>9</v>
      </c>
      <c r="G55" s="0" t="n">
        <f aca="false">+F55+1</f>
        <v>10</v>
      </c>
      <c r="H55" s="0" t="n">
        <f aca="false">+G55+1</f>
        <v>11</v>
      </c>
      <c r="I55" s="0" t="n">
        <f aca="false">+H55+1</f>
        <v>12</v>
      </c>
      <c r="J55" s="0" t="n">
        <f aca="false">+I55+1</f>
        <v>13</v>
      </c>
      <c r="K55" s="0" t="n">
        <f aca="false">+J55+1</f>
        <v>14</v>
      </c>
      <c r="L55" s="0" t="n">
        <f aca="false">+K55+1</f>
        <v>15</v>
      </c>
      <c r="M55" s="0" t="n">
        <f aca="false">+L55+1</f>
        <v>16</v>
      </c>
      <c r="N55" s="0" t="n">
        <f aca="false">+M55+1</f>
        <v>17</v>
      </c>
      <c r="O55" s="0" t="n">
        <f aca="false">+N55+1</f>
        <v>18</v>
      </c>
      <c r="P55" s="0" t="n">
        <f aca="false">+O55+1</f>
        <v>19</v>
      </c>
      <c r="Q55" s="0" t="n">
        <f aca="false">+P55+1</f>
        <v>20</v>
      </c>
      <c r="R55" s="0" t="n">
        <f aca="false">+Q55+1</f>
        <v>21</v>
      </c>
      <c r="S55" s="0" t="n">
        <f aca="false">+R55+1</f>
        <v>22</v>
      </c>
      <c r="T55" s="0" t="n">
        <f aca="false">+S55+1</f>
        <v>23</v>
      </c>
      <c r="U55" s="0" t="n">
        <f aca="false">+T55+1</f>
        <v>24</v>
      </c>
    </row>
    <row r="56" customFormat="false" ht="14.25" hidden="true" customHeight="false" outlineLevel="0" collapsed="false">
      <c r="D56" s="0" t="str">
        <f aca="false">SUBSTITUTE(ADDRESS(1,COLUMN(CheckingCalcSection3),4),"1","")</f>
        <v>AB</v>
      </c>
      <c r="E56" s="0" t="n">
        <v>8</v>
      </c>
      <c r="F56" s="0" t="n">
        <f aca="false">+E56+1</f>
        <v>9</v>
      </c>
      <c r="G56" s="0" t="n">
        <f aca="false">+F56+1</f>
        <v>10</v>
      </c>
      <c r="H56" s="0" t="n">
        <f aca="false">+G56+1</f>
        <v>11</v>
      </c>
      <c r="I56" s="0" t="n">
        <f aca="false">+H56+1</f>
        <v>12</v>
      </c>
      <c r="J56" s="0" t="n">
        <f aca="false">+I56+1</f>
        <v>13</v>
      </c>
      <c r="K56" s="0" t="n">
        <f aca="false">+J56+1</f>
        <v>14</v>
      </c>
      <c r="L56" s="0" t="n">
        <f aca="false">+K56+1</f>
        <v>15</v>
      </c>
      <c r="M56" s="0" t="n">
        <f aca="false">+L56+1</f>
        <v>16</v>
      </c>
    </row>
    <row r="57" customFormat="false" ht="14.25" hidden="true" customHeight="false" outlineLevel="0" collapsed="false">
      <c r="D57" s="0" t="str">
        <f aca="false">SUBSTITUTE(ADDRESS(1,COLUMN(CheckingCalcSection4),4),"1","")</f>
        <v>AD</v>
      </c>
      <c r="E57" s="0" t="n">
        <v>8</v>
      </c>
      <c r="F57" s="0" t="n">
        <f aca="false">+E57+1</f>
        <v>9</v>
      </c>
      <c r="G57" s="0" t="n">
        <f aca="false">+F57+1</f>
        <v>10</v>
      </c>
      <c r="H57" s="0" t="n">
        <f aca="false">+G57+1</f>
        <v>11</v>
      </c>
      <c r="I57" s="0" t="n">
        <f aca="false">+H57+1</f>
        <v>12</v>
      </c>
      <c r="J57" s="0" t="n">
        <f aca="false">+I57+1</f>
        <v>13</v>
      </c>
      <c r="K57" s="0" t="n">
        <f aca="false">+J57+1</f>
        <v>14</v>
      </c>
      <c r="L57" s="0" t="n">
        <f aca="false">+K57+1</f>
        <v>15</v>
      </c>
      <c r="M57" s="0" t="n">
        <f aca="false">+L57+1</f>
        <v>16</v>
      </c>
      <c r="N57" s="0" t="n">
        <f aca="false">+M57+1</f>
        <v>17</v>
      </c>
      <c r="O57" s="0" t="n">
        <f aca="false">+N57+1</f>
        <v>18</v>
      </c>
      <c r="P57" s="0" t="n">
        <f aca="false">+O57+1</f>
        <v>19</v>
      </c>
      <c r="Q57" s="0" t="n">
        <f aca="false">+P57+1</f>
        <v>20</v>
      </c>
      <c r="R57" s="0" t="n">
        <f aca="false">+Q57+1</f>
        <v>21</v>
      </c>
      <c r="S57" s="0" t="n">
        <f aca="false">+R57+1</f>
        <v>22</v>
      </c>
      <c r="T57" s="0" t="n">
        <f aca="false">+S57+1</f>
        <v>23</v>
      </c>
      <c r="U57" s="0" t="n">
        <f aca="false">+T57+1</f>
        <v>24</v>
      </c>
      <c r="V57" s="0" t="n">
        <f aca="false">+U57+1</f>
        <v>25</v>
      </c>
      <c r="W57" s="0" t="n">
        <f aca="false">+V57+1</f>
        <v>26</v>
      </c>
    </row>
    <row r="58" customFormat="false" ht="14.25" hidden="true" customHeight="false" outlineLevel="0" collapsed="false">
      <c r="D58" s="0" t="str">
        <f aca="false">SUBSTITUTE(ADDRESS(1,COLUMN(CheckingCalcSection5),4),"1","")</f>
        <v>AF</v>
      </c>
      <c r="E58" s="0" t="n">
        <v>8</v>
      </c>
      <c r="F58" s="0" t="n">
        <f aca="false">+E58+1</f>
        <v>9</v>
      </c>
      <c r="G58" s="0" t="n">
        <f aca="false">+F58+1</f>
        <v>10</v>
      </c>
      <c r="H58" s="0" t="n">
        <f aca="false">+G58+1</f>
        <v>11</v>
      </c>
      <c r="I58" s="0" t="n">
        <f aca="false">+H58+1</f>
        <v>12</v>
      </c>
    </row>
    <row r="59" customFormat="false" ht="14.25" hidden="true" customHeight="false" outlineLevel="0" collapsed="false">
      <c r="D59" s="0" t="str">
        <f aca="false">SUBSTITUTE(ADDRESS(1,COLUMN(CheckingCalcSection6),4),"1","")</f>
        <v>AH</v>
      </c>
      <c r="E59" s="0" t="n">
        <v>8</v>
      </c>
      <c r="F59" s="0" t="n">
        <f aca="false">+E59+1</f>
        <v>9</v>
      </c>
      <c r="G59" s="0" t="n">
        <f aca="false">+F59+1</f>
        <v>10</v>
      </c>
      <c r="H59" s="0" t="n">
        <f aca="false">+G59+1</f>
        <v>11</v>
      </c>
      <c r="I59" s="0" t="n">
        <f aca="false">+H59+1</f>
        <v>12</v>
      </c>
      <c r="J59" s="0" t="n">
        <f aca="false">+I59+1</f>
        <v>13</v>
      </c>
      <c r="K59" s="0" t="n">
        <f aca="false">+J59+1</f>
        <v>14</v>
      </c>
      <c r="L59" s="0" t="n">
        <f aca="false">+K59+1</f>
        <v>15</v>
      </c>
      <c r="M59" s="0" t="n">
        <f aca="false">+L59+1</f>
        <v>16</v>
      </c>
      <c r="N59" s="0" t="n">
        <f aca="false">+M59+1</f>
        <v>17</v>
      </c>
      <c r="O59" s="0" t="n">
        <f aca="false">+N59+1</f>
        <v>18</v>
      </c>
      <c r="P59" s="0" t="n">
        <f aca="false">+O59+1</f>
        <v>19</v>
      </c>
      <c r="Q59" s="0" t="n">
        <f aca="false">+P59+1</f>
        <v>20</v>
      </c>
      <c r="R59" s="0" t="n">
        <f aca="false">+Q59+1</f>
        <v>21</v>
      </c>
      <c r="S59" s="0" t="n">
        <f aca="false">+R59+1</f>
        <v>22</v>
      </c>
      <c r="T59" s="0" t="n">
        <f aca="false">+S59+1</f>
        <v>23</v>
      </c>
      <c r="U59" s="0" t="n">
        <f aca="false">+T59+1</f>
        <v>24</v>
      </c>
      <c r="V59" s="0" t="n">
        <f aca="false">+U59+1</f>
        <v>25</v>
      </c>
      <c r="W59" s="0" t="n">
        <f aca="false">+V59+1</f>
        <v>26</v>
      </c>
      <c r="X59" s="0" t="n">
        <f aca="false">+W59+1</f>
        <v>27</v>
      </c>
      <c r="Y59" s="0" t="n">
        <f aca="false">+X59+1</f>
        <v>28</v>
      </c>
      <c r="Z59" s="0" t="n">
        <f aca="false">+Y59+1</f>
        <v>29</v>
      </c>
      <c r="AA59" s="0" t="n">
        <f aca="false">+Z59+1</f>
        <v>30</v>
      </c>
      <c r="AB59" s="0" t="n">
        <f aca="false">+AA59+1</f>
        <v>31</v>
      </c>
      <c r="AC59" s="0" t="n">
        <f aca="false">+AB59+1</f>
        <v>32</v>
      </c>
      <c r="AD59" s="0" t="n">
        <f aca="false">+AC59+1</f>
        <v>33</v>
      </c>
      <c r="AE59" s="0" t="n">
        <f aca="false">+AD59+1</f>
        <v>34</v>
      </c>
      <c r="AF59" s="0" t="n">
        <f aca="false">+AE59+1</f>
        <v>35</v>
      </c>
      <c r="AG59" s="0" t="n">
        <f aca="false">+AF59+1</f>
        <v>36</v>
      </c>
      <c r="AH59" s="0" t="n">
        <f aca="false">+AG59+1</f>
        <v>37</v>
      </c>
      <c r="AI59" s="0" t="n">
        <f aca="false">+AH59+1</f>
        <v>38</v>
      </c>
      <c r="AJ59" s="0" t="n">
        <f aca="false">+AI59+1</f>
        <v>39</v>
      </c>
      <c r="AK59" s="0" t="n">
        <f aca="false">+AJ59+1</f>
        <v>40</v>
      </c>
      <c r="AL59" s="0" t="n">
        <f aca="false">+AK59+1</f>
        <v>41</v>
      </c>
      <c r="AM59" s="0" t="n">
        <f aca="false">+AL59+1</f>
        <v>42</v>
      </c>
      <c r="AN59" s="0" t="n">
        <f aca="false">+AM59+1</f>
        <v>43</v>
      </c>
      <c r="AO59" s="0" t="n">
        <f aca="false">+AN59+1</f>
        <v>44</v>
      </c>
      <c r="AP59" s="0" t="n">
        <f aca="false">+AO59+1</f>
        <v>45</v>
      </c>
      <c r="AQ59" s="0" t="n">
        <f aca="false">+AP59+1</f>
        <v>46</v>
      </c>
      <c r="AR59" s="0" t="n">
        <f aca="false">+AQ59+1</f>
        <v>47</v>
      </c>
    </row>
    <row r="60" customFormat="false" ht="15" hidden="true" customHeight="true" outlineLevel="0" collapsed="false">
      <c r="D60" s="0" t="str">
        <f aca="false">SUBSTITUTE(ADDRESS(1,COLUMN(CheckingCalcSection6),4),"1","")</f>
        <v>AH</v>
      </c>
      <c r="E60" s="0" t="n">
        <v>48</v>
      </c>
      <c r="F60" s="0" t="n">
        <f aca="false">+E60+1</f>
        <v>49</v>
      </c>
      <c r="G60" s="0" t="n">
        <f aca="false">+F60+1</f>
        <v>50</v>
      </c>
      <c r="H60" s="0" t="n">
        <f aca="false">+G60+1</f>
        <v>51</v>
      </c>
      <c r="I60" s="0" t="n">
        <f aca="false">+H60+1</f>
        <v>52</v>
      </c>
      <c r="J60" s="0" t="n">
        <f aca="false">+I60+1</f>
        <v>53</v>
      </c>
      <c r="K60" s="0" t="n">
        <f aca="false">+J60+1</f>
        <v>54</v>
      </c>
      <c r="L60" s="0" t="n">
        <f aca="false">+K60+1</f>
        <v>55</v>
      </c>
      <c r="M60" s="0" t="n">
        <f aca="false">+L60+1</f>
        <v>56</v>
      </c>
    </row>
  </sheetData>
  <sheetProtection algorithmName="SHA-512" hashValue="zusyx74n9dWzUHqoXMSjHnPTMjMqt4jztbZGjxZbVyV73iLqET7vYZOAl3Y4GxQgz+dbSqcJb7MGADPCLyJqPw==" saltValue="ETpx+CVH7aBTJLTpyQvA0w==" spinCount="100000" sheet="true" objects="true" scenarios="true" selectLockedCells="true"/>
  <mergeCells count="8">
    <mergeCell ref="F8:P8"/>
    <mergeCell ref="E12:E13"/>
    <mergeCell ref="F12:AR12"/>
    <mergeCell ref="E16:AR16"/>
    <mergeCell ref="E20:AR20"/>
    <mergeCell ref="E24:AR24"/>
    <mergeCell ref="E28:AR28"/>
    <mergeCell ref="E32:AR32"/>
  </mergeCells>
  <conditionalFormatting sqref="E36:M36">
    <cfRule type="iconSet" priority="2">
      <iconSet iconSet="3Symbols">
        <cfvo type="percent" val="0"/>
        <cfvo type="percent" val="33"/>
        <cfvo type="percent" val="67"/>
      </iconSet>
    </cfRule>
  </conditionalFormatting>
  <conditionalFormatting sqref="E34:AR34">
    <cfRule type="iconSet" priority="3">
      <iconSet iconSet="3Symbols">
        <cfvo type="percent" val="0"/>
        <cfvo type="percent" val="33"/>
        <cfvo type="percent" val="67"/>
      </iconSet>
    </cfRule>
  </conditionalFormatting>
  <conditionalFormatting sqref="B36:D36">
    <cfRule type="iconSet" priority="4">
      <iconSet iconSet="3Symbols">
        <cfvo type="percent" val="0"/>
        <cfvo type="percent" val="33"/>
        <cfvo type="percent" val="67"/>
      </iconSet>
    </cfRule>
  </conditionalFormatting>
  <conditionalFormatting sqref="B34:D34">
    <cfRule type="iconSet" priority="5">
      <iconSet iconSet="3Symbols">
        <cfvo type="percent" val="0"/>
        <cfvo type="percent" val="33"/>
        <cfvo type="percent" val="67"/>
      </iconSet>
    </cfRule>
  </conditionalFormatting>
  <conditionalFormatting sqref="B30:I30">
    <cfRule type="iconSet" priority="6">
      <iconSet iconSet="3Symbols">
        <cfvo type="percent" val="0"/>
        <cfvo type="percent" val="33"/>
        <cfvo type="percent" val="67"/>
      </iconSet>
    </cfRule>
  </conditionalFormatting>
  <conditionalFormatting sqref="B26:W26">
    <cfRule type="iconSet" priority="7">
      <iconSet iconSet="3Symbols">
        <cfvo type="percent" val="0"/>
        <cfvo type="percent" val="33"/>
        <cfvo type="percent" val="67"/>
      </iconSet>
    </cfRule>
  </conditionalFormatting>
  <conditionalFormatting sqref="B22:K22">
    <cfRule type="iconSet" priority="8">
      <iconSet iconSet="3Symbols">
        <cfvo type="percent" val="0"/>
        <cfvo type="percent" val="33"/>
        <cfvo type="percent" val="67"/>
      </iconSet>
    </cfRule>
  </conditionalFormatting>
  <conditionalFormatting sqref="E8:E10">
    <cfRule type="iconSet" priority="9">
      <iconSet iconSet="3Symbols">
        <cfvo type="percent" val="0"/>
        <cfvo type="percent" val="33"/>
        <cfvo type="percent" val="67"/>
      </iconSet>
    </cfRule>
  </conditionalFormatting>
  <conditionalFormatting sqref="B14:R14">
    <cfRule type="iconSet" priority="10">
      <iconSet iconSet="3Symbols">
        <cfvo type="percent" val="0"/>
        <cfvo type="percent" val="33"/>
        <cfvo type="percent" val="67"/>
      </iconSet>
    </cfRule>
  </conditionalFormatting>
  <conditionalFormatting sqref="B18:U18">
    <cfRule type="iconSet" priority="11">
      <iconSet iconSet="3Symbols">
        <cfvo type="percent" val="0"/>
        <cfvo type="percent" val="33"/>
        <cfvo type="percent" val="67"/>
      </iconSet>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AU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I33" activeCellId="0" sqref="I33"/>
    </sheetView>
  </sheetViews>
  <sheetFormatPr defaultColWidth="9.3359375" defaultRowHeight="15" zeroHeight="false" outlineLevelRow="0" outlineLevelCol="0"/>
  <cols>
    <col collapsed="false" customWidth="true" hidden="false" outlineLevel="0" max="2" min="1" style="0" width="7.33"/>
    <col collapsed="false" customWidth="true" hidden="false" outlineLevel="0" max="3" min="3" style="0" width="5.33"/>
    <col collapsed="false" customWidth="true" hidden="false" outlineLevel="0" max="4" min="4" style="0" width="7.67"/>
    <col collapsed="false" customWidth="true" hidden="false" outlineLevel="0" max="5" min="5" style="0" width="10.56"/>
    <col collapsed="false" customWidth="true" hidden="false" outlineLevel="0" max="6" min="6" style="0" width="5.33"/>
    <col collapsed="false" customWidth="true" hidden="false" outlineLevel="0" max="7" min="7" style="0" width="7.67"/>
    <col collapsed="false" customWidth="true" hidden="false" outlineLevel="0" max="8" min="8" style="0" width="10.56"/>
    <col collapsed="false" customWidth="true" hidden="false" outlineLevel="0" max="9" min="9" style="0" width="4.33"/>
    <col collapsed="false" customWidth="true" hidden="false" outlineLevel="0" max="10" min="10" style="0" width="7.67"/>
    <col collapsed="false" customWidth="true" hidden="false" outlineLevel="0" max="11" min="11" style="0" width="10.56"/>
    <col collapsed="false" customWidth="true" hidden="false" outlineLevel="0" max="12" min="12" style="0" width="4.33"/>
    <col collapsed="false" customWidth="true" hidden="false" outlineLevel="0" max="14" min="13" style="0" width="10.56"/>
    <col collapsed="false" customWidth="true" hidden="false" outlineLevel="0" max="15" min="15" style="0" width="4.33"/>
    <col collapsed="false" customWidth="true" hidden="false" outlineLevel="0" max="17" min="16" style="0" width="10.56"/>
    <col collapsed="false" customWidth="true" hidden="false" outlineLevel="0" max="18" min="18" style="0" width="5.33"/>
    <col collapsed="false" customWidth="true" hidden="false" outlineLevel="0" max="20" min="19" style="0" width="10.56"/>
    <col collapsed="false" customWidth="true" hidden="false" outlineLevel="0" max="22" min="21" style="0" width="7.33"/>
    <col collapsed="false" customWidth="true" hidden="false" outlineLevel="0" max="23" min="23" style="0" width="5.33"/>
    <col collapsed="false" customWidth="true" hidden="false" outlineLevel="0" max="24" min="24" style="0" width="6.33"/>
    <col collapsed="false" customWidth="true" hidden="false" outlineLevel="0" max="25" min="25" style="0" width="5.33"/>
    <col collapsed="false" customWidth="true" hidden="false" outlineLevel="0" max="26" min="26" style="0" width="6.33"/>
    <col collapsed="false" customWidth="true" hidden="false" outlineLevel="0" max="27" min="27" style="0" width="2.44"/>
    <col collapsed="false" customWidth="true" hidden="false" outlineLevel="0" max="28" min="28" style="0" width="6.33"/>
    <col collapsed="false" customWidth="true" hidden="false" outlineLevel="0" max="29" min="29" style="0" width="4.33"/>
    <col collapsed="false" customWidth="true" hidden="false" outlineLevel="0" max="30" min="30" style="0" width="6.33"/>
    <col collapsed="false" customWidth="true" hidden="false" outlineLevel="0" max="31" min="31" style="0" width="4.33"/>
    <col collapsed="false" customWidth="true" hidden="false" outlineLevel="0" max="32" min="32" style="0" width="6.33"/>
    <col collapsed="false" customWidth="true" hidden="false" outlineLevel="0" max="33" min="33" style="0" width="5.33"/>
    <col collapsed="false" customWidth="true" hidden="false" outlineLevel="0" max="34" min="34" style="0" width="6.33"/>
    <col collapsed="false" customWidth="true" hidden="false" outlineLevel="0" max="36" min="35" style="0" width="7.33"/>
    <col collapsed="false" customWidth="true" hidden="false" outlineLevel="0" max="37" min="37" style="0" width="21.67"/>
    <col collapsed="false" customWidth="true" hidden="false" outlineLevel="0" max="38" min="38" style="0" width="8.67"/>
    <col collapsed="false" customWidth="true" hidden="false" outlineLevel="0" max="40" min="39" style="0" width="5.66"/>
    <col collapsed="false" customWidth="true" hidden="false" outlineLevel="0" max="41" min="41" style="0" width="6.33"/>
    <col collapsed="false" customWidth="true" hidden="false" outlineLevel="0" max="44" min="42" style="0" width="5.66"/>
    <col collapsed="false" customWidth="true" hidden="false" outlineLevel="0" max="46" min="45" style="0" width="7.33"/>
    <col collapsed="false" customWidth="true" hidden="false" outlineLevel="0" max="47" min="47" style="0" width="18.34"/>
    <col collapsed="false" customWidth="true" hidden="false" outlineLevel="0" max="49" min="48" style="0" width="5.66"/>
  </cols>
  <sheetData>
    <row r="1" customFormat="false" ht="14.25" hidden="false" customHeight="false" outlineLevel="0" collapsed="false"/>
    <row r="2" customFormat="false" ht="14.25" hidden="false" customHeight="false" outlineLevel="0" collapsed="false"/>
    <row r="3" customFormat="false" ht="14.25" hidden="false" customHeight="false" outlineLevel="0" collapsed="false"/>
    <row r="4" customFormat="false" ht="14.25" hidden="false" customHeight="false" outlineLevel="0" collapsed="false"/>
    <row r="5" customFormat="false" ht="14.25" hidden="false" customHeight="false" outlineLevel="0" collapsed="false">
      <c r="C5" s="72" t="n">
        <v>1</v>
      </c>
      <c r="D5" s="72"/>
      <c r="E5" s="72"/>
      <c r="F5" s="72" t="n">
        <v>2</v>
      </c>
      <c r="G5" s="72"/>
      <c r="H5" s="72"/>
      <c r="I5" s="72" t="n">
        <v>3</v>
      </c>
      <c r="J5" s="72" t="n">
        <v>3</v>
      </c>
      <c r="K5" s="72"/>
      <c r="L5" s="72" t="n">
        <v>4</v>
      </c>
      <c r="M5" s="72"/>
      <c r="N5" s="72"/>
      <c r="O5" s="72" t="n">
        <v>5</v>
      </c>
      <c r="P5" s="72"/>
      <c r="Q5" s="72"/>
      <c r="R5" s="72" t="n">
        <v>6</v>
      </c>
      <c r="S5" s="72"/>
      <c r="T5" s="72"/>
      <c r="W5" s="73" t="s">
        <v>321</v>
      </c>
      <c r="X5" s="73"/>
      <c r="Y5" s="73"/>
      <c r="Z5" s="73"/>
      <c r="AA5" s="73"/>
      <c r="AB5" s="73"/>
      <c r="AC5" s="73"/>
      <c r="AD5" s="73"/>
      <c r="AE5" s="73"/>
      <c r="AF5" s="73"/>
      <c r="AG5" s="73"/>
      <c r="AH5" s="73"/>
      <c r="AK5" s="74" t="s">
        <v>322</v>
      </c>
      <c r="AL5" s="74"/>
      <c r="AM5" s="74"/>
      <c r="AN5" s="74"/>
      <c r="AO5" s="74"/>
      <c r="AP5" s="74"/>
      <c r="AQ5" s="74"/>
      <c r="AR5" s="74"/>
      <c r="AU5" s="75" t="s">
        <v>323</v>
      </c>
    </row>
    <row r="6" customFormat="false" ht="14.25" hidden="false" customHeight="false" outlineLevel="0" collapsed="false">
      <c r="C6" s="76" t="s">
        <v>324</v>
      </c>
      <c r="D6" s="71" t="s">
        <v>321</v>
      </c>
      <c r="E6" s="71" t="s">
        <v>325</v>
      </c>
      <c r="F6" s="76" t="s">
        <v>324</v>
      </c>
      <c r="G6" s="71" t="s">
        <v>321</v>
      </c>
      <c r="H6" s="71" t="s">
        <v>325</v>
      </c>
      <c r="I6" s="71" t="s">
        <v>324</v>
      </c>
      <c r="J6" s="71" t="s">
        <v>321</v>
      </c>
      <c r="K6" s="71" t="s">
        <v>325</v>
      </c>
      <c r="L6" s="71" t="s">
        <v>324</v>
      </c>
      <c r="M6" s="71" t="s">
        <v>321</v>
      </c>
      <c r="N6" s="71" t="s">
        <v>325</v>
      </c>
      <c r="O6" s="71" t="s">
        <v>324</v>
      </c>
      <c r="P6" s="71" t="s">
        <v>321</v>
      </c>
      <c r="Q6" s="71" t="s">
        <v>325</v>
      </c>
      <c r="R6" s="71" t="s">
        <v>324</v>
      </c>
      <c r="S6" s="71" t="s">
        <v>321</v>
      </c>
      <c r="T6" s="71" t="s">
        <v>325</v>
      </c>
      <c r="W6" s="72" t="n">
        <v>1</v>
      </c>
      <c r="X6" s="72"/>
      <c r="Y6" s="72" t="n">
        <v>2</v>
      </c>
      <c r="Z6" s="72"/>
      <c r="AA6" s="72" t="n">
        <v>3</v>
      </c>
      <c r="AB6" s="72"/>
      <c r="AC6" s="72" t="n">
        <v>4</v>
      </c>
      <c r="AD6" s="72"/>
      <c r="AE6" s="72" t="n">
        <v>5</v>
      </c>
      <c r="AF6" s="72"/>
      <c r="AG6" s="72" t="n">
        <v>6</v>
      </c>
      <c r="AH6" s="72"/>
      <c r="AK6" s="71"/>
      <c r="AL6" s="71" t="n">
        <v>1</v>
      </c>
      <c r="AM6" s="71" t="n">
        <v>2</v>
      </c>
      <c r="AN6" s="71" t="n">
        <v>3</v>
      </c>
      <c r="AO6" s="71" t="n">
        <v>4</v>
      </c>
      <c r="AP6" s="71" t="n">
        <v>5</v>
      </c>
      <c r="AQ6" s="71" t="n">
        <v>6</v>
      </c>
      <c r="AR6" s="71" t="s">
        <v>326</v>
      </c>
      <c r="AU6" s="71" t="b">
        <f aca="false">SUM(AL8:AQ8)&gt;0</f>
        <v>1</v>
      </c>
    </row>
    <row r="7" customFormat="false" ht="14.25" hidden="false" customHeight="false" outlineLevel="0" collapsed="false">
      <c r="C7" s="71" t="s">
        <v>4</v>
      </c>
      <c r="D7" s="77" t="b">
        <f aca="false">COUNTIF(ForCheckingPersonalInfo,ForChecking!C7)&gt;0</f>
        <v>1</v>
      </c>
      <c r="E7" s="77" t="b">
        <f aca="false">TRUE()</f>
        <v>1</v>
      </c>
      <c r="F7" s="71" t="s">
        <v>7</v>
      </c>
      <c r="G7" s="77" t="b">
        <f aca="false">COUNTIF(ForCheckingEducWork,ForChecking!F7)&gt;0</f>
        <v>1</v>
      </c>
      <c r="H7" s="77" t="b">
        <f aca="false">TRUE()</f>
        <v>1</v>
      </c>
      <c r="I7" s="71" t="s">
        <v>7</v>
      </c>
      <c r="J7" s="77" t="b">
        <f aca="false">COUNTIF(ForCheckingRelation,ForChecking!I7)&gt;0</f>
        <v>1</v>
      </c>
      <c r="K7" s="78" t="b">
        <f aca="false">TRUE()</f>
        <v>1</v>
      </c>
      <c r="L7" s="71" t="s">
        <v>7</v>
      </c>
      <c r="M7" s="77" t="b">
        <f aca="false">COUNTIF(ForCheckingCharges,ForChecking!L7)&gt;0</f>
        <v>1</v>
      </c>
      <c r="N7" s="77" t="b">
        <f aca="false">TRUE()</f>
        <v>1</v>
      </c>
      <c r="O7" s="71" t="s">
        <v>7</v>
      </c>
      <c r="P7" s="77" t="b">
        <f aca="false">COUNTIF(ForCheckingCriminalRelation,ForChecking!O7)&gt;0</f>
        <v>1</v>
      </c>
      <c r="Q7" s="78" t="b">
        <f aca="false">TRUE()</f>
        <v>1</v>
      </c>
      <c r="R7" s="71" t="s">
        <v>7</v>
      </c>
      <c r="S7" s="79" t="b">
        <f aca="false">COUNTIF(ForCheckingProperty,ForChecking!R7)&gt;0</f>
        <v>1</v>
      </c>
      <c r="T7" s="77" t="b">
        <f aca="false">TRUE()</f>
        <v>1</v>
      </c>
      <c r="W7" s="71" t="s">
        <v>324</v>
      </c>
      <c r="X7" s="76" t="s">
        <v>3</v>
      </c>
      <c r="Y7" s="71" t="s">
        <v>324</v>
      </c>
      <c r="Z7" s="76" t="s">
        <v>3</v>
      </c>
      <c r="AA7" s="71" t="s">
        <v>324</v>
      </c>
      <c r="AB7" s="76" t="s">
        <v>3</v>
      </c>
      <c r="AC7" s="71" t="s">
        <v>324</v>
      </c>
      <c r="AD7" s="76" t="s">
        <v>3</v>
      </c>
      <c r="AE7" s="71" t="s">
        <v>324</v>
      </c>
      <c r="AF7" s="76" t="s">
        <v>3</v>
      </c>
      <c r="AG7" s="71" t="s">
        <v>324</v>
      </c>
      <c r="AH7" s="76" t="s">
        <v>3</v>
      </c>
      <c r="AK7" s="71" t="s">
        <v>326</v>
      </c>
      <c r="AL7" s="71" t="n">
        <f aca="false">SUBTOTAL(109,ForCheckingQuestionsPersonalInfo)</f>
        <v>10</v>
      </c>
      <c r="AM7" s="71" t="n">
        <f aca="false">SUBTOTAL(109,ForCheckingQuestionsEducWork)</f>
        <v>9</v>
      </c>
      <c r="AN7" s="71" t="n">
        <f aca="false">SUBTOTAL(109,ForCheckingQuestionsRelation)</f>
        <v>3</v>
      </c>
      <c r="AO7" s="71" t="n">
        <f aca="false">SUBTOTAL(109,ForCheckingQuestionsCharges)</f>
        <v>7</v>
      </c>
      <c r="AP7" s="71" t="n">
        <f aca="false">SUBTOTAL(109,ForCheckingQuestionsCriminalRelation)</f>
        <v>2</v>
      </c>
      <c r="AQ7" s="71" t="n">
        <f aca="false">SUBTOTAL(109,ForCheckingQuestionsProperty)</f>
        <v>20</v>
      </c>
      <c r="AR7" s="71" t="n">
        <f aca="false">SUM(AL7:AQ7)</f>
        <v>51</v>
      </c>
    </row>
    <row r="8" customFormat="false" ht="14.25" hidden="false" customHeight="false" outlineLevel="0" collapsed="false">
      <c r="C8" s="71" t="s">
        <v>7</v>
      </c>
      <c r="D8" s="77" t="b">
        <f aca="false">COUNTIF(ForCheckingPersonalInfo,ForChecking!C8)&gt;0</f>
        <v>1</v>
      </c>
      <c r="E8" s="77" t="b">
        <f aca="false">TRUE()</f>
        <v>1</v>
      </c>
      <c r="F8" s="71" t="s">
        <v>11</v>
      </c>
      <c r="G8" s="77" t="b">
        <f aca="false">COUNTIF(ForCheckingEducWork,ForChecking!F8)&gt;0</f>
        <v>1</v>
      </c>
      <c r="H8" s="77" t="b">
        <f aca="false">TRUE()</f>
        <v>1</v>
      </c>
      <c r="I8" s="71" t="s">
        <v>106</v>
      </c>
      <c r="J8" s="77" t="b">
        <f aca="false">COUNTIF(ForCheckingRelation,ForChecking!I8)&gt;0</f>
        <v>0</v>
      </c>
      <c r="K8" s="78" t="b">
        <f aca="false">TRUE()</f>
        <v>1</v>
      </c>
      <c r="L8" s="71" t="s">
        <v>106</v>
      </c>
      <c r="M8" s="77" t="b">
        <f aca="false">COUNTIF(ForCheckingCharges,ForChecking!L8)&gt;0</f>
        <v>0</v>
      </c>
      <c r="N8" s="77" t="b">
        <f aca="false">TRUE()</f>
        <v>1</v>
      </c>
      <c r="O8" s="71" t="s">
        <v>106</v>
      </c>
      <c r="P8" s="77" t="b">
        <f aca="false">COUNTIF(ForCheckingCriminalRelation,ForChecking!O8)&gt;0</f>
        <v>0</v>
      </c>
      <c r="Q8" s="78" t="b">
        <f aca="false">TRUE()</f>
        <v>1</v>
      </c>
      <c r="R8" s="71" t="s">
        <v>106</v>
      </c>
      <c r="S8" s="79" t="b">
        <f aca="false">COUNTIF(ForCheckingProperty,ForChecking!R8)&gt;0</f>
        <v>0</v>
      </c>
      <c r="T8" s="77" t="b">
        <f aca="false">TRUE()</f>
        <v>1</v>
      </c>
      <c r="W8" s="71" t="s">
        <v>4</v>
      </c>
      <c r="X8" s="80" t="n">
        <f aca="false">IF(AND(D7,E7),0,IF(D7,1,2))</f>
        <v>0</v>
      </c>
      <c r="Y8" s="71" t="s">
        <v>7</v>
      </c>
      <c r="Z8" s="80" t="n">
        <f aca="false">IF(AND(G7,H7),0,IF(G7,1,2))</f>
        <v>0</v>
      </c>
      <c r="AA8" s="71" t="s">
        <v>7</v>
      </c>
      <c r="AB8" s="80" t="n">
        <f aca="false">IF(AND(J7,K7),0,IF(J7,1,2))</f>
        <v>0</v>
      </c>
      <c r="AC8" s="71" t="s">
        <v>7</v>
      </c>
      <c r="AD8" s="71" t="n">
        <f aca="false">IF(AND(M7,N7),0,IF(M7,1,2))</f>
        <v>0</v>
      </c>
      <c r="AE8" s="71" t="s">
        <v>7</v>
      </c>
      <c r="AF8" s="81" t="n">
        <f aca="false">IF(AND(P7,Q7),0,IF(P7,1,2))</f>
        <v>0</v>
      </c>
      <c r="AG8" s="71" t="s">
        <v>7</v>
      </c>
      <c r="AH8" s="71" t="n">
        <f aca="false">IF(AND(S7,T7),0,IF(S7,1,2))</f>
        <v>0</v>
      </c>
      <c r="AK8" s="71" t="s">
        <v>321</v>
      </c>
      <c r="AL8" s="71" t="n">
        <f aca="false">COUNTIF($X$8:$X$21,0)</f>
        <v>10</v>
      </c>
      <c r="AM8" s="71" t="n">
        <f aca="false">COUNTIF($Z$8:$Z$24,0)</f>
        <v>9</v>
      </c>
      <c r="AN8" s="71" t="n">
        <f aca="false">COUNTIF($AB$8:$AB$14,0)</f>
        <v>3</v>
      </c>
      <c r="AO8" s="71" t="n">
        <f aca="false">COUNTIF($AD$8:$AD$26,0)</f>
        <v>7</v>
      </c>
      <c r="AP8" s="71" t="n">
        <f aca="false">COUNTIF($AF$8:$AF$12,0)</f>
        <v>2</v>
      </c>
      <c r="AQ8" s="71" t="n">
        <f aca="false">COUNTIF($AH$8:$AH$56,0)</f>
        <v>20</v>
      </c>
      <c r="AR8" s="71" t="n">
        <f aca="false">SUM(AL8:AQ8)</f>
        <v>51</v>
      </c>
    </row>
    <row r="9" customFormat="false" ht="14.25" hidden="false" customHeight="false" outlineLevel="0" collapsed="false">
      <c r="C9" s="71" t="s">
        <v>11</v>
      </c>
      <c r="D9" s="77" t="b">
        <f aca="false">COUNTIF(ForCheckingPersonalInfo,ForChecking!C9)&gt;0</f>
        <v>1</v>
      </c>
      <c r="E9" s="77" t="b">
        <f aca="false">TRUE()</f>
        <v>1</v>
      </c>
      <c r="F9" s="71" t="s">
        <v>13</v>
      </c>
      <c r="G9" s="77" t="b">
        <f aca="false">COUNTIF(ForCheckingEducWork,ForChecking!F9)&gt;0</f>
        <v>0</v>
      </c>
      <c r="H9" s="77" t="b">
        <f aca="false">TRUE()</f>
        <v>1</v>
      </c>
      <c r="I9" s="71" t="s">
        <v>11</v>
      </c>
      <c r="J9" s="77" t="b">
        <f aca="false">COUNTIF(ForCheckingRelation,ForChecking!I9)&gt;0</f>
        <v>1</v>
      </c>
      <c r="K9" s="78" t="b">
        <f aca="false">TRUE()</f>
        <v>1</v>
      </c>
      <c r="L9" s="71" t="s">
        <v>129</v>
      </c>
      <c r="M9" s="77" t="b">
        <f aca="false">COUNTIF(ForCheckingCharges,ForChecking!L9)&gt;0</f>
        <v>0</v>
      </c>
      <c r="N9" s="77" t="b">
        <f aca="false">TRUE()</f>
        <v>1</v>
      </c>
      <c r="O9" s="71" t="s">
        <v>11</v>
      </c>
      <c r="P9" s="77" t="b">
        <f aca="false">COUNTIF(ForCheckingCriminalRelation,ForChecking!O9)&gt;0</f>
        <v>1</v>
      </c>
      <c r="Q9" s="78" t="b">
        <f aca="false">TRUE()</f>
        <v>1</v>
      </c>
      <c r="R9" s="71" t="s">
        <v>11</v>
      </c>
      <c r="S9" s="79" t="b">
        <f aca="false">COUNTIF(ForCheckingProperty,ForChecking!R9)&gt;0</f>
        <v>1</v>
      </c>
      <c r="T9" s="77" t="b">
        <f aca="false">TRUE()</f>
        <v>1</v>
      </c>
      <c r="W9" s="71" t="s">
        <v>7</v>
      </c>
      <c r="X9" s="80" t="n">
        <f aca="false">IF(AND(D8,E8),0,IF(D8,1,2))</f>
        <v>0</v>
      </c>
      <c r="Y9" s="71" t="s">
        <v>11</v>
      </c>
      <c r="Z9" s="80" t="n">
        <f aca="false">IF(AND(G8,H8),0,IF(G8,1,2))</f>
        <v>0</v>
      </c>
      <c r="AA9" s="71" t="s">
        <v>106</v>
      </c>
      <c r="AB9" s="80" t="n">
        <f aca="false">IF(AND(J8,K8),0,IF(J8,1,2))</f>
        <v>2</v>
      </c>
      <c r="AC9" s="71" t="s">
        <v>106</v>
      </c>
      <c r="AD9" s="71" t="n">
        <f aca="false">IF(AND(M8,N8),0,IF(M8,1,2))</f>
        <v>2</v>
      </c>
      <c r="AE9" s="71" t="s">
        <v>106</v>
      </c>
      <c r="AF9" s="81" t="n">
        <f aca="false">IF(AND(P8,Q8),0,IF(P8,1,2))</f>
        <v>2</v>
      </c>
      <c r="AG9" s="71" t="s">
        <v>106</v>
      </c>
      <c r="AH9" s="71" t="n">
        <f aca="false">IF(AND(S8,T8),0,IF(S8,1,2))</f>
        <v>2</v>
      </c>
      <c r="AI9" s="56"/>
      <c r="AK9" s="71" t="s">
        <v>327</v>
      </c>
      <c r="AL9" s="71" t="n">
        <f aca="false">COUNTIF($X$8:$X$21,1)</f>
        <v>1</v>
      </c>
      <c r="AM9" s="71" t="n">
        <f aca="false">COUNTIF($Z$8:$Z$24,1)</f>
        <v>1</v>
      </c>
      <c r="AN9" s="71" t="n">
        <f aca="false">COUNTIF($AB$8:$AB$14,1)</f>
        <v>1</v>
      </c>
      <c r="AO9" s="71" t="n">
        <f aca="false">COUNTIF($AD$8:$AD$26,1)</f>
        <v>2</v>
      </c>
      <c r="AP9" s="71" t="n">
        <f aca="false">COUNTIF($AF$8:$AF$12,1)</f>
        <v>1</v>
      </c>
      <c r="AQ9" s="71" t="n">
        <f aca="false">COUNTIF($AH$8:$AH$56,1)</f>
        <v>9</v>
      </c>
      <c r="AR9" s="71" t="n">
        <f aca="false">SUM(AL9:AQ9)</f>
        <v>15</v>
      </c>
      <c r="AS9" s="56"/>
    </row>
    <row r="10" customFormat="false" ht="14.25" hidden="false" customHeight="false" outlineLevel="0" collapsed="false">
      <c r="C10" s="71" t="s">
        <v>13</v>
      </c>
      <c r="D10" s="77" t="b">
        <f aca="false">COUNTIF(ForCheckingPersonalInfo,ForChecking!C10)&gt;0</f>
        <v>0</v>
      </c>
      <c r="E10" s="77" t="b">
        <f aca="false">TRUE()</f>
        <v>1</v>
      </c>
      <c r="F10" s="71" t="s">
        <v>20</v>
      </c>
      <c r="G10" s="77" t="b">
        <f aca="false">COUNTIF(ForCheckingEducWork,ForChecking!F10)&gt;0</f>
        <v>1</v>
      </c>
      <c r="H10" s="77" t="b">
        <f aca="false">TRUE()</f>
        <v>1</v>
      </c>
      <c r="I10" s="71" t="s">
        <v>13</v>
      </c>
      <c r="J10" s="77" t="b">
        <f aca="false">COUNTIF(ForCheckingRelation,ForChecking!I10)&gt;0</f>
        <v>0</v>
      </c>
      <c r="K10" s="78" t="b">
        <f aca="false">TRUE()</f>
        <v>1</v>
      </c>
      <c r="L10" s="71" t="s">
        <v>11</v>
      </c>
      <c r="M10" s="77" t="b">
        <f aca="false">COUNTIF(ForCheckingCharges,ForChecking!L10)&gt;0</f>
        <v>1</v>
      </c>
      <c r="N10" s="77" t="b">
        <f aca="false">TRUE()</f>
        <v>1</v>
      </c>
      <c r="O10" s="71" t="s">
        <v>13</v>
      </c>
      <c r="P10" s="77" t="b">
        <f aca="false">COUNTIF(ForCheckingCriminalRelation,ForChecking!O10)&gt;0</f>
        <v>0</v>
      </c>
      <c r="Q10" s="78" t="b">
        <f aca="false">TRUE()</f>
        <v>1</v>
      </c>
      <c r="R10" s="71" t="s">
        <v>13</v>
      </c>
      <c r="S10" s="79" t="b">
        <f aca="false">COUNTIF(ForCheckingProperty,ForChecking!R10)&gt;0</f>
        <v>0</v>
      </c>
      <c r="T10" s="77" t="b">
        <f aca="false">TRUE()</f>
        <v>1</v>
      </c>
      <c r="W10" s="71" t="s">
        <v>11</v>
      </c>
      <c r="X10" s="80" t="n">
        <f aca="false">IF(AND(D9,E9),0,IF(D9,1,2))</f>
        <v>0</v>
      </c>
      <c r="Y10" s="71" t="s">
        <v>13</v>
      </c>
      <c r="Z10" s="80" t="n">
        <f aca="false">IF(AND(G9,H9),0,IF(G9,1,2))</f>
        <v>2</v>
      </c>
      <c r="AA10" s="71" t="s">
        <v>11</v>
      </c>
      <c r="AB10" s="80" t="n">
        <f aca="false">IF(AND(J9,K9),0,IF(J9,1,2))</f>
        <v>0</v>
      </c>
      <c r="AC10" s="71" t="s">
        <v>129</v>
      </c>
      <c r="AD10" s="71" t="n">
        <f aca="false">IF(AND(M9,N9),0,IF(M9,1,2))</f>
        <v>2</v>
      </c>
      <c r="AE10" s="71" t="s">
        <v>11</v>
      </c>
      <c r="AF10" s="81" t="n">
        <f aca="false">IF(AND(P9,Q9),0,IF(P9,1,2))</f>
        <v>0</v>
      </c>
      <c r="AG10" s="71" t="s">
        <v>11</v>
      </c>
      <c r="AH10" s="71" t="n">
        <f aca="false">IF(AND(S9,T9),0,IF(S9,1,2))</f>
        <v>0</v>
      </c>
      <c r="AI10" s="56"/>
      <c r="AK10" s="71" t="s">
        <v>328</v>
      </c>
      <c r="AL10" s="82" t="n">
        <f aca="false">1-(AL8)/AL7</f>
        <v>0</v>
      </c>
      <c r="AM10" s="82" t="n">
        <f aca="false">1-(AM8)/AM7</f>
        <v>0</v>
      </c>
      <c r="AN10" s="82" t="n">
        <f aca="false">1-(AN8)/AN7</f>
        <v>0</v>
      </c>
      <c r="AO10" s="82" t="n">
        <f aca="false">1-(AO8)/AO7</f>
        <v>0</v>
      </c>
      <c r="AP10" s="82" t="n">
        <f aca="false">1-(AP8)/AP7</f>
        <v>0</v>
      </c>
      <c r="AQ10" s="82" t="n">
        <f aca="false">1-(AQ8)/AQ7</f>
        <v>0</v>
      </c>
      <c r="AR10" s="82" t="n">
        <f aca="false">1-(AR8)/AR7</f>
        <v>0</v>
      </c>
      <c r="AS10" s="56"/>
    </row>
    <row r="11" customFormat="false" ht="14.25" hidden="false" customHeight="false" outlineLevel="0" collapsed="false">
      <c r="C11" s="71" t="s">
        <v>20</v>
      </c>
      <c r="D11" s="77" t="b">
        <f aca="false">COUNTIF(ForCheckingPersonalInfo,ForChecking!C11)&gt;0</f>
        <v>1</v>
      </c>
      <c r="E11" s="77" t="b">
        <f aca="false">TRUE()</f>
        <v>1</v>
      </c>
      <c r="F11" s="71" t="s">
        <v>24</v>
      </c>
      <c r="G11" s="77" t="b">
        <f aca="false">COUNTIF(ForCheckingEducWork,ForChecking!F11)&gt;0</f>
        <v>1</v>
      </c>
      <c r="H11" s="77" t="b">
        <f aca="false">TRUE()</f>
        <v>1</v>
      </c>
      <c r="I11" s="71" t="s">
        <v>20</v>
      </c>
      <c r="J11" s="77" t="b">
        <f aca="false">COUNTIF(ForCheckingRelation,ForChecking!I11)&gt;0</f>
        <v>1</v>
      </c>
      <c r="K11" s="78" t="b">
        <f aca="false">TRUE()</f>
        <v>1</v>
      </c>
      <c r="L11" s="71" t="s">
        <v>13</v>
      </c>
      <c r="M11" s="77" t="b">
        <f aca="false">COUNTIF(ForCheckingCharges,ForChecking!L11)&gt;0</f>
        <v>0</v>
      </c>
      <c r="N11" s="77" t="b">
        <f aca="false">TRUE()</f>
        <v>1</v>
      </c>
      <c r="O11" s="71" t="s">
        <v>20</v>
      </c>
      <c r="P11" s="77" t="b">
        <f aca="false">COUNTIF(ForCheckingCriminalRelation,ForChecking!O11)&gt;0</f>
        <v>1</v>
      </c>
      <c r="Q11" s="78" t="b">
        <f aca="false">FALSE()</f>
        <v>0</v>
      </c>
      <c r="R11" s="71" t="s">
        <v>20</v>
      </c>
      <c r="S11" s="79" t="b">
        <f aca="false">COUNTIF(ForCheckingProperty,ForChecking!R11)&gt;0</f>
        <v>1</v>
      </c>
      <c r="T11" s="77" t="b">
        <f aca="false">TRUE()</f>
        <v>1</v>
      </c>
      <c r="W11" s="71" t="s">
        <v>13</v>
      </c>
      <c r="X11" s="80" t="n">
        <f aca="false">IF(AND(D10,E10),0,IF(D10,1,2))</f>
        <v>2</v>
      </c>
      <c r="Y11" s="71" t="s">
        <v>20</v>
      </c>
      <c r="Z11" s="80" t="n">
        <f aca="false">IF(AND(G10,H10),0,IF(G10,1,2))</f>
        <v>0</v>
      </c>
      <c r="AA11" s="71" t="s">
        <v>13</v>
      </c>
      <c r="AB11" s="80" t="n">
        <f aca="false">IF(AND(J10,K10),0,IF(J10,1,2))</f>
        <v>2</v>
      </c>
      <c r="AC11" s="71" t="s">
        <v>11</v>
      </c>
      <c r="AD11" s="71" t="n">
        <f aca="false">IF(AND(M10,N10),0,IF(M10,1,2))</f>
        <v>0</v>
      </c>
      <c r="AE11" s="71" t="s">
        <v>13</v>
      </c>
      <c r="AF11" s="81" t="n">
        <f aca="false">IF(AND(P10,Q10),0,IF(P10,1,2))</f>
        <v>2</v>
      </c>
      <c r="AG11" s="71" t="s">
        <v>13</v>
      </c>
      <c r="AH11" s="71" t="n">
        <f aca="false">IF(AND(S10,T10),0,IF(S10,1,2))</f>
        <v>2</v>
      </c>
      <c r="AK11" s="71" t="s">
        <v>329</v>
      </c>
      <c r="AL11" s="83" t="n">
        <f aca="false">1-AL10</f>
        <v>1</v>
      </c>
      <c r="AM11" s="83" t="n">
        <f aca="false">1-AM10</f>
        <v>1</v>
      </c>
      <c r="AN11" s="83" t="n">
        <f aca="false">1-AN10</f>
        <v>1</v>
      </c>
      <c r="AO11" s="83" t="n">
        <f aca="false">1-AO10</f>
        <v>1</v>
      </c>
      <c r="AP11" s="83" t="n">
        <f aca="false">1-AP10</f>
        <v>1</v>
      </c>
      <c r="AQ11" s="83" t="n">
        <f aca="false">1-AQ10</f>
        <v>1</v>
      </c>
      <c r="AR11" s="83" t="n">
        <f aca="false">1-AR10</f>
        <v>1</v>
      </c>
    </row>
    <row r="12" customFormat="false" ht="14.25" hidden="false" customHeight="false" outlineLevel="0" collapsed="false">
      <c r="C12" s="71" t="s">
        <v>24</v>
      </c>
      <c r="D12" s="77" t="b">
        <f aca="false">COUNTIF(ForCheckingPersonalInfo,ForChecking!C12)&gt;0</f>
        <v>1</v>
      </c>
      <c r="E12" s="77" t="b">
        <f aca="false">TRUE()</f>
        <v>1</v>
      </c>
      <c r="F12" s="71" t="s">
        <v>73</v>
      </c>
      <c r="G12" s="77" t="b">
        <f aca="false">COUNTIF(ForCheckingEducWork,ForChecking!F12)&gt;0</f>
        <v>0</v>
      </c>
      <c r="H12" s="77" t="b">
        <f aca="false">TRUE()</f>
        <v>1</v>
      </c>
      <c r="I12" s="71" t="s">
        <v>120</v>
      </c>
      <c r="J12" s="77" t="b">
        <f aca="false">COUNTIF(ForCheckingRelation,ForChecking!I12)&gt;0</f>
        <v>0</v>
      </c>
      <c r="K12" s="78" t="b">
        <f aca="false">TRUE()</f>
        <v>1</v>
      </c>
      <c r="L12" s="71" t="s">
        <v>139</v>
      </c>
      <c r="M12" s="77" t="b">
        <f aca="false">COUNTIF(ForCheckingCharges,ForChecking!L12)&gt;0</f>
        <v>0</v>
      </c>
      <c r="N12" s="77" t="b">
        <f aca="false">TRUE()</f>
        <v>1</v>
      </c>
      <c r="R12" s="71" t="s">
        <v>120</v>
      </c>
      <c r="S12" s="79" t="b">
        <f aca="false">COUNTIF(ForCheckingProperty,ForChecking!R12)&gt;0</f>
        <v>0</v>
      </c>
      <c r="T12" s="77" t="b">
        <f aca="false">TRUE()</f>
        <v>1</v>
      </c>
      <c r="W12" s="71" t="s">
        <v>20</v>
      </c>
      <c r="X12" s="80" t="n">
        <f aca="false">IF(AND(D11,E11),0,IF(D11,1,2))</f>
        <v>0</v>
      </c>
      <c r="Y12" s="71" t="s">
        <v>24</v>
      </c>
      <c r="Z12" s="80" t="n">
        <f aca="false">IF(AND(G11,H11),0,IF(G11,1,2))</f>
        <v>0</v>
      </c>
      <c r="AA12" s="71" t="s">
        <v>20</v>
      </c>
      <c r="AB12" s="80" t="n">
        <f aca="false">IF(AND(J11,K11),0,IF(J11,1,2))</f>
        <v>0</v>
      </c>
      <c r="AC12" s="71" t="s">
        <v>13</v>
      </c>
      <c r="AD12" s="71" t="n">
        <f aca="false">IF(AND(M11,N11),0,IF(M11,1,2))</f>
        <v>2</v>
      </c>
      <c r="AE12" s="71" t="s">
        <v>20</v>
      </c>
      <c r="AF12" s="81" t="n">
        <f aca="false">IF(AND(P11,Q11),0,IF(P11,1,2))</f>
        <v>1</v>
      </c>
      <c r="AG12" s="71" t="s">
        <v>20</v>
      </c>
      <c r="AH12" s="71" t="n">
        <f aca="false">IF(AND(S11,T11),0,IF(S11,1,2))</f>
        <v>0</v>
      </c>
    </row>
    <row r="13" customFormat="false" ht="14.25" hidden="false" customHeight="false" outlineLevel="0" collapsed="false">
      <c r="C13" s="71" t="s">
        <v>29</v>
      </c>
      <c r="D13" s="77" t="b">
        <f aca="false">COUNTIF(ForCheckingPersonalInfo,ForChecking!C13)&gt;0</f>
        <v>1</v>
      </c>
      <c r="E13" s="77" t="b">
        <f aca="false">TRUE()</f>
        <v>1</v>
      </c>
      <c r="F13" s="71" t="s">
        <v>29</v>
      </c>
      <c r="G13" s="77" t="b">
        <f aca="false">COUNTIF(ForCheckingEducWork,ForChecking!F13)&gt;0</f>
        <v>1</v>
      </c>
      <c r="H13" s="77" t="b">
        <f aca="false">TRUE()</f>
        <v>1</v>
      </c>
      <c r="I13" s="71" t="s">
        <v>24</v>
      </c>
      <c r="J13" s="77" t="b">
        <f aca="false">COUNTIF(ForCheckingRelation,ForChecking!I13)&gt;0</f>
        <v>1</v>
      </c>
      <c r="K13" s="78" t="b">
        <f aca="false">FALSE()</f>
        <v>0</v>
      </c>
      <c r="L13" s="71" t="s">
        <v>20</v>
      </c>
      <c r="M13" s="77" t="b">
        <f aca="false">COUNTIF(ForCheckingCharges,ForChecking!L13)&gt;0</f>
        <v>1</v>
      </c>
      <c r="N13" s="77" t="b">
        <f aca="false">TRUE()</f>
        <v>1</v>
      </c>
      <c r="R13" s="71" t="s">
        <v>149</v>
      </c>
      <c r="S13" s="79" t="b">
        <f aca="false">COUNTIF(ForCheckingProperty,ForChecking!R13)&gt;0</f>
        <v>1</v>
      </c>
      <c r="T13" s="77" t="b">
        <f aca="false">FALSE()</f>
        <v>0</v>
      </c>
      <c r="W13" s="71" t="s">
        <v>24</v>
      </c>
      <c r="X13" s="80" t="n">
        <f aca="false">IF(AND(D12,E12),0,IF(D12,1,2))</f>
        <v>0</v>
      </c>
      <c r="Y13" s="71" t="s">
        <v>73</v>
      </c>
      <c r="Z13" s="80" t="n">
        <f aca="false">IF(AND(G12,H12),0,IF(G12,1,2))</f>
        <v>2</v>
      </c>
      <c r="AA13" s="71" t="s">
        <v>120</v>
      </c>
      <c r="AB13" s="80" t="n">
        <f aca="false">IF(AND(J12,K12),0,IF(J12,1,2))</f>
        <v>2</v>
      </c>
      <c r="AC13" s="71" t="s">
        <v>139</v>
      </c>
      <c r="AD13" s="71" t="n">
        <f aca="false">IF(AND(M12,N12),0,IF(M12,1,2))</f>
        <v>2</v>
      </c>
      <c r="AG13" s="71" t="s">
        <v>120</v>
      </c>
      <c r="AH13" s="71" t="n">
        <f aca="false">IF(AND(S12,T12),0,IF(S12,1,2))</f>
        <v>2</v>
      </c>
    </row>
    <row r="14" customFormat="false" ht="14.25" hidden="false" customHeight="false" outlineLevel="0" collapsed="false">
      <c r="C14" s="71" t="s">
        <v>36</v>
      </c>
      <c r="D14" s="77" t="b">
        <f aca="false">COUNTIF(ForCheckingPersonalInfo,ForChecking!C14)&gt;0</f>
        <v>1</v>
      </c>
      <c r="E14" s="77" t="b">
        <f aca="false">TRUE()</f>
        <v>1</v>
      </c>
      <c r="F14" s="71" t="s">
        <v>76</v>
      </c>
      <c r="G14" s="77" t="b">
        <f aca="false">COUNTIF(ForCheckingEducWork,ForChecking!F14)&gt;0</f>
        <v>0</v>
      </c>
      <c r="H14" s="77" t="b">
        <f aca="false">TRUE()</f>
        <v>1</v>
      </c>
      <c r="I14" s="71"/>
      <c r="J14" s="71"/>
      <c r="K14" s="81"/>
      <c r="L14" s="71" t="s">
        <v>120</v>
      </c>
      <c r="M14" s="77" t="b">
        <f aca="false">COUNTIF(ForCheckingCharges,ForChecking!L14)&gt;0</f>
        <v>0</v>
      </c>
      <c r="N14" s="77" t="b">
        <f aca="false">TRUE()</f>
        <v>1</v>
      </c>
      <c r="R14" s="71" t="s">
        <v>24</v>
      </c>
      <c r="S14" s="79" t="b">
        <f aca="false">COUNTIF(ForCheckingProperty,ForChecking!R14)&gt;0</f>
        <v>1</v>
      </c>
      <c r="T14" s="77" t="b">
        <f aca="false">TRUE()</f>
        <v>1</v>
      </c>
      <c r="W14" s="71" t="s">
        <v>29</v>
      </c>
      <c r="X14" s="80" t="n">
        <f aca="false">IF(AND(D13,E13),0,IF(D13,1,2))</f>
        <v>0</v>
      </c>
      <c r="Y14" s="71" t="s">
        <v>29</v>
      </c>
      <c r="Z14" s="80" t="n">
        <f aca="false">IF(AND(G13,H13),0,IF(G13,1,2))</f>
        <v>0</v>
      </c>
      <c r="AA14" s="71" t="s">
        <v>24</v>
      </c>
      <c r="AB14" s="80" t="n">
        <f aca="false">IF(AND(J13,K13),0,IF(J13,1,2))</f>
        <v>1</v>
      </c>
      <c r="AC14" s="71" t="s">
        <v>20</v>
      </c>
      <c r="AD14" s="71" t="n">
        <f aca="false">IF(AND(M13,N13),0,IF(M13,1,2))</f>
        <v>0</v>
      </c>
      <c r="AG14" s="71" t="s">
        <v>149</v>
      </c>
      <c r="AH14" s="71" t="n">
        <f aca="false">IF(AND(S13,T13),0,IF(S13,1,2))</f>
        <v>1</v>
      </c>
    </row>
    <row r="15" customFormat="false" ht="14.25" hidden="false" customHeight="false" outlineLevel="0" collapsed="false">
      <c r="C15" s="71" t="s">
        <v>38</v>
      </c>
      <c r="D15" s="77" t="b">
        <f aca="false">COUNTIF(ForCheckingPersonalInfo,ForChecking!C15)&gt;0</f>
        <v>0</v>
      </c>
      <c r="E15" s="77" t="b">
        <f aca="false">TRUE()</f>
        <v>1</v>
      </c>
      <c r="F15" s="71" t="s">
        <v>36</v>
      </c>
      <c r="G15" s="77" t="b">
        <f aca="false">COUNTIF(ForCheckingEducWork,ForChecking!F15)&gt;0</f>
        <v>1</v>
      </c>
      <c r="H15" s="77" t="b">
        <f aca="false">TRUE()</f>
        <v>1</v>
      </c>
      <c r="I15" s="71"/>
      <c r="J15" s="71"/>
      <c r="K15" s="81"/>
      <c r="L15" s="71" t="s">
        <v>149</v>
      </c>
      <c r="M15" s="77" t="b">
        <f aca="false">COUNTIF(ForCheckingCharges,ForChecking!L15)&gt;0</f>
        <v>1</v>
      </c>
      <c r="N15" s="77" t="b">
        <f aca="false">TRUE()</f>
        <v>1</v>
      </c>
      <c r="R15" s="71" t="s">
        <v>73</v>
      </c>
      <c r="S15" s="79" t="b">
        <f aca="false">COUNTIF(ForCheckingProperty,ForChecking!R15)&gt;0</f>
        <v>0</v>
      </c>
      <c r="T15" s="77" t="b">
        <f aca="false">TRUE()</f>
        <v>1</v>
      </c>
      <c r="W15" s="71" t="s">
        <v>36</v>
      </c>
      <c r="X15" s="80" t="n">
        <f aca="false">IF(AND(D14,E14),0,IF(D14,1,2))</f>
        <v>0</v>
      </c>
      <c r="Y15" s="71" t="s">
        <v>76</v>
      </c>
      <c r="Z15" s="80" t="n">
        <f aca="false">IF(AND(G14,H14),0,IF(G14,1,2))</f>
        <v>2</v>
      </c>
      <c r="AA15" s="71"/>
      <c r="AB15" s="80"/>
      <c r="AC15" s="71" t="s">
        <v>120</v>
      </c>
      <c r="AD15" s="71" t="n">
        <f aca="false">IF(AND(M14,N14),0,IF(M14,1,2))</f>
        <v>2</v>
      </c>
      <c r="AG15" s="71" t="s">
        <v>24</v>
      </c>
      <c r="AH15" s="71" t="n">
        <f aca="false">IF(AND(S14,T14),0,IF(S14,1,2))</f>
        <v>0</v>
      </c>
    </row>
    <row r="16" customFormat="false" ht="14.25" hidden="false" customHeight="false" outlineLevel="0" collapsed="false">
      <c r="C16" s="71" t="s">
        <v>40</v>
      </c>
      <c r="D16" s="77" t="b">
        <f aca="false">COUNTIF(ForCheckingPersonalInfo,ForChecking!C16)&gt;0</f>
        <v>1</v>
      </c>
      <c r="E16" s="77" t="b">
        <f aca="false">TRUE()</f>
        <v>1</v>
      </c>
      <c r="F16" s="71" t="s">
        <v>38</v>
      </c>
      <c r="G16" s="77" t="b">
        <f aca="false">COUNTIF(ForCheckingEducWork,ForChecking!F16)&gt;0</f>
        <v>0</v>
      </c>
      <c r="H16" s="77" t="b">
        <f aca="false">TRUE()</f>
        <v>1</v>
      </c>
      <c r="L16" s="71" t="s">
        <v>151</v>
      </c>
      <c r="M16" s="77" t="b">
        <f aca="false">COUNTIF(ForCheckingCharges,ForChecking!L16)&gt;0</f>
        <v>0</v>
      </c>
      <c r="N16" s="77" t="b">
        <f aca="false">TRUE()</f>
        <v>1</v>
      </c>
      <c r="R16" s="71" t="s">
        <v>163</v>
      </c>
      <c r="S16" s="79" t="b">
        <f aca="false">COUNTIF(ForCheckingProperty,ForChecking!R16)&gt;0</f>
        <v>1</v>
      </c>
      <c r="T16" s="77" t="b">
        <f aca="false">FALSE()</f>
        <v>0</v>
      </c>
      <c r="W16" s="71" t="s">
        <v>38</v>
      </c>
      <c r="X16" s="80" t="n">
        <f aca="false">IF(AND(D15,E15),0,IF(D15,1,2))</f>
        <v>2</v>
      </c>
      <c r="Y16" s="71" t="s">
        <v>36</v>
      </c>
      <c r="Z16" s="80" t="n">
        <f aca="false">IF(AND(G15,H15),0,IF(G15,1,2))</f>
        <v>0</v>
      </c>
      <c r="AA16" s="71"/>
      <c r="AB16" s="80"/>
      <c r="AC16" s="71" t="s">
        <v>149</v>
      </c>
      <c r="AD16" s="71" t="n">
        <f aca="false">IF(AND(M15,N15),0,IF(M15,1,2))</f>
        <v>0</v>
      </c>
      <c r="AG16" s="71" t="s">
        <v>73</v>
      </c>
      <c r="AH16" s="71" t="n">
        <f aca="false">IF(AND(S15,T15),0,IF(S15,1,2))</f>
        <v>2</v>
      </c>
    </row>
    <row r="17" customFormat="false" ht="14.25" hidden="false" customHeight="false" outlineLevel="0" collapsed="false">
      <c r="C17" s="71" t="s">
        <v>43</v>
      </c>
      <c r="D17" s="77" t="b">
        <f aca="false">COUNTIF(ForCheckingPersonalInfo,ForChecking!C17)&gt;0</f>
        <v>1</v>
      </c>
      <c r="E17" s="77" t="b">
        <f aca="false">TRUE()</f>
        <v>1</v>
      </c>
      <c r="F17" s="71" t="s">
        <v>40</v>
      </c>
      <c r="G17" s="77" t="b">
        <f aca="false">COUNTIF(ForCheckingEducWork,ForChecking!F17)&gt;0</f>
        <v>1</v>
      </c>
      <c r="H17" s="77" t="b">
        <f aca="false">TRUE()</f>
        <v>1</v>
      </c>
      <c r="L17" s="71" t="s">
        <v>24</v>
      </c>
      <c r="M17" s="77" t="b">
        <f aca="false">COUNTIF(ForCheckingCharges,ForChecking!L17)&gt;0</f>
        <v>1</v>
      </c>
      <c r="N17" s="77" t="b">
        <f aca="false">TRUE()</f>
        <v>1</v>
      </c>
      <c r="R17" s="71" t="s">
        <v>29</v>
      </c>
      <c r="S17" s="79" t="b">
        <f aca="false">COUNTIF(ForCheckingProperty,ForChecking!R17)&gt;0</f>
        <v>1</v>
      </c>
      <c r="T17" s="77" t="b">
        <f aca="false">TRUE()</f>
        <v>1</v>
      </c>
      <c r="W17" s="71" t="s">
        <v>40</v>
      </c>
      <c r="X17" s="80" t="n">
        <f aca="false">IF(AND(D16,E16),0,IF(D16,1,2))</f>
        <v>0</v>
      </c>
      <c r="Y17" s="71" t="s">
        <v>38</v>
      </c>
      <c r="Z17" s="80" t="n">
        <f aca="false">IF(AND(G16,H16),0,IF(G16,1,2))</f>
        <v>2</v>
      </c>
      <c r="AC17" s="71" t="s">
        <v>151</v>
      </c>
      <c r="AD17" s="71" t="n">
        <f aca="false">IF(AND(M16,N16),0,IF(M16,1,2))</f>
        <v>2</v>
      </c>
      <c r="AG17" s="71" t="s">
        <v>163</v>
      </c>
      <c r="AH17" s="71" t="n">
        <f aca="false">IF(AND(S16,T16),0,IF(S16,1,2))</f>
        <v>1</v>
      </c>
    </row>
    <row r="18" customFormat="false" ht="14.25" hidden="false" customHeight="false" outlineLevel="0" collapsed="false">
      <c r="C18" s="71" t="s">
        <v>45</v>
      </c>
      <c r="D18" s="77" t="b">
        <f aca="false">COUNTIF(ForCheckingPersonalInfo,ForChecking!C18)&gt;0</f>
        <v>1</v>
      </c>
      <c r="E18" s="77" t="b">
        <f aca="false">TRUE()</f>
        <v>1</v>
      </c>
      <c r="F18" s="71" t="s">
        <v>92</v>
      </c>
      <c r="G18" s="77" t="b">
        <f aca="false">COUNTIF(ForCheckingEducWork,ForChecking!F18)&gt;0</f>
        <v>0</v>
      </c>
      <c r="H18" s="77" t="b">
        <f aca="false">TRUE()</f>
        <v>1</v>
      </c>
      <c r="L18" s="71" t="s">
        <v>73</v>
      </c>
      <c r="M18" s="77" t="b">
        <f aca="false">COUNTIF(ForCheckingCharges,ForChecking!L18)&gt;0</f>
        <v>0</v>
      </c>
      <c r="N18" s="77" t="b">
        <f aca="false">TRUE()</f>
        <v>1</v>
      </c>
      <c r="R18" s="71" t="s">
        <v>76</v>
      </c>
      <c r="S18" s="79" t="b">
        <f aca="false">COUNTIF(ForCheckingProperty,ForChecking!R18)&gt;0</f>
        <v>0</v>
      </c>
      <c r="T18" s="77" t="b">
        <f aca="false">TRUE()</f>
        <v>1</v>
      </c>
      <c r="W18" s="71" t="s">
        <v>43</v>
      </c>
      <c r="X18" s="80" t="n">
        <f aca="false">IF(AND(D17,E17),0,IF(D17,1,2))</f>
        <v>0</v>
      </c>
      <c r="Y18" s="71" t="s">
        <v>40</v>
      </c>
      <c r="Z18" s="80" t="n">
        <f aca="false">IF(AND(G17,H17),0,IF(G17,1,2))</f>
        <v>0</v>
      </c>
      <c r="AC18" s="71" t="s">
        <v>24</v>
      </c>
      <c r="AD18" s="71" t="n">
        <f aca="false">IF(AND(M17,N17),0,IF(M17,1,2))</f>
        <v>0</v>
      </c>
      <c r="AG18" s="71" t="s">
        <v>29</v>
      </c>
      <c r="AH18" s="71" t="n">
        <f aca="false">IF(AND(S17,T17),0,IF(S17,1,2))</f>
        <v>0</v>
      </c>
    </row>
    <row r="19" customFormat="false" ht="14.25" hidden="false" customHeight="false" outlineLevel="0" collapsed="false">
      <c r="C19" s="71" t="s">
        <v>47</v>
      </c>
      <c r="D19" s="77" t="b">
        <f aca="false">COUNTIF(ForCheckingPersonalInfo,ForChecking!C19)&gt;0</f>
        <v>0</v>
      </c>
      <c r="E19" s="77" t="b">
        <f aca="false">TRUE()</f>
        <v>1</v>
      </c>
      <c r="F19" s="71" t="s">
        <v>43</v>
      </c>
      <c r="G19" s="77" t="b">
        <f aca="false">COUNTIF(ForCheckingEducWork,ForChecking!F19)&gt;0</f>
        <v>1</v>
      </c>
      <c r="H19" s="77" t="b">
        <f aca="false">TRUE()</f>
        <v>1</v>
      </c>
      <c r="L19" s="71" t="s">
        <v>163</v>
      </c>
      <c r="M19" s="77" t="b">
        <f aca="false">COUNTIF(ForCheckingCharges,ForChecking!L19)&gt;0</f>
        <v>1</v>
      </c>
      <c r="N19" s="77" t="b">
        <f aca="false">FALSE()</f>
        <v>0</v>
      </c>
      <c r="R19" s="71" t="s">
        <v>36</v>
      </c>
      <c r="S19" s="79" t="b">
        <f aca="false">COUNTIF(ForCheckingProperty,ForChecking!R19)&gt;0</f>
        <v>1</v>
      </c>
      <c r="T19" s="77" t="b">
        <f aca="false">TRUE()</f>
        <v>1</v>
      </c>
      <c r="W19" s="71" t="s">
        <v>45</v>
      </c>
      <c r="X19" s="80" t="n">
        <f aca="false">IF(AND(D18,E18),0,IF(D18,1,2))</f>
        <v>0</v>
      </c>
      <c r="Y19" s="71" t="s">
        <v>92</v>
      </c>
      <c r="Z19" s="80" t="n">
        <f aca="false">IF(AND(G18,H18),0,IF(G18,1,2))</f>
        <v>2</v>
      </c>
      <c r="AC19" s="71" t="s">
        <v>73</v>
      </c>
      <c r="AD19" s="71" t="n">
        <f aca="false">IF(AND(M18,N18),0,IF(M18,1,2))</f>
        <v>2</v>
      </c>
      <c r="AG19" s="71" t="s">
        <v>76</v>
      </c>
      <c r="AH19" s="71" t="n">
        <f aca="false">IF(AND(S18,T18),0,IF(S18,1,2))</f>
        <v>2</v>
      </c>
    </row>
    <row r="20" customFormat="false" ht="14.25" hidden="false" customHeight="false" outlineLevel="0" collapsed="false">
      <c r="C20" s="71" t="s">
        <v>56</v>
      </c>
      <c r="D20" s="77" t="b">
        <f aca="false">COUNTIF(ForCheckingPersonalInfo,ForChecking!C20)&gt;0</f>
        <v>1</v>
      </c>
      <c r="E20" s="77" t="b">
        <f aca="false">FALSE()</f>
        <v>0</v>
      </c>
      <c r="F20" s="71" t="s">
        <v>97</v>
      </c>
      <c r="G20" s="77" t="b">
        <f aca="false">COUNTIF(ForCheckingEducWork,ForChecking!F20)&gt;0</f>
        <v>0</v>
      </c>
      <c r="H20" s="77" t="b">
        <f aca="false">TRUE()</f>
        <v>1</v>
      </c>
      <c r="L20" s="71" t="s">
        <v>29</v>
      </c>
      <c r="M20" s="77" t="b">
        <f aca="false">COUNTIF(ForCheckingCharges,ForChecking!L20)&gt;0</f>
        <v>1</v>
      </c>
      <c r="N20" s="77" t="b">
        <f aca="false">TRUE()</f>
        <v>1</v>
      </c>
      <c r="R20" s="71" t="s">
        <v>38</v>
      </c>
      <c r="S20" s="79" t="b">
        <f aca="false">COUNTIF(ForCheckingProperty,ForChecking!R20)&gt;0</f>
        <v>0</v>
      </c>
      <c r="T20" s="77" t="b">
        <f aca="false">TRUE()</f>
        <v>1</v>
      </c>
      <c r="W20" s="71" t="s">
        <v>47</v>
      </c>
      <c r="X20" s="80" t="n">
        <f aca="false">IF(AND(D19,E19),0,IF(D19,1,2))</f>
        <v>2</v>
      </c>
      <c r="Y20" s="71" t="s">
        <v>43</v>
      </c>
      <c r="Z20" s="80" t="n">
        <f aca="false">IF(AND(G19,H19),0,IF(G19,1,2))</f>
        <v>0</v>
      </c>
      <c r="AC20" s="71" t="s">
        <v>163</v>
      </c>
      <c r="AD20" s="71" t="n">
        <f aca="false">IF(AND(M19,N19),0,IF(M19,1,2))</f>
        <v>1</v>
      </c>
      <c r="AG20" s="71" t="s">
        <v>36</v>
      </c>
      <c r="AH20" s="71" t="n">
        <f aca="false">IF(AND(S19,T19),0,IF(S19,1,2))</f>
        <v>0</v>
      </c>
    </row>
    <row r="21" customFormat="false" ht="14.25" hidden="false" customHeight="false" outlineLevel="0" collapsed="false">
      <c r="C21" s="71"/>
      <c r="D21" s="71"/>
      <c r="E21" s="71"/>
      <c r="F21" s="71" t="s">
        <v>45</v>
      </c>
      <c r="G21" s="77" t="b">
        <f aca="false">COUNTIF(ForCheckingEducWork,ForChecking!F21)&gt;0</f>
        <v>1</v>
      </c>
      <c r="H21" s="77" t="b">
        <f aca="false">TRUE()</f>
        <v>1</v>
      </c>
      <c r="L21" s="71" t="s">
        <v>76</v>
      </c>
      <c r="M21" s="77" t="b">
        <f aca="false">COUNTIF(ForCheckingCharges,ForChecking!L21)&gt;0</f>
        <v>0</v>
      </c>
      <c r="N21" s="77" t="b">
        <f aca="false">TRUE()</f>
        <v>1</v>
      </c>
      <c r="R21" s="71" t="s">
        <v>40</v>
      </c>
      <c r="S21" s="79" t="b">
        <f aca="false">COUNTIF(ForCheckingProperty,ForChecking!R21)&gt;0</f>
        <v>1</v>
      </c>
      <c r="T21" s="77" t="b">
        <f aca="false">TRUE()</f>
        <v>1</v>
      </c>
      <c r="W21" s="71" t="s">
        <v>56</v>
      </c>
      <c r="X21" s="80" t="n">
        <f aca="false">IF(AND(D20,E20),0,IF(D20,1,2))</f>
        <v>1</v>
      </c>
      <c r="Y21" s="71" t="s">
        <v>97</v>
      </c>
      <c r="Z21" s="80" t="n">
        <f aca="false">IF(AND(G20,H20),0,IF(G20,1,2))</f>
        <v>2</v>
      </c>
      <c r="AC21" s="71" t="s">
        <v>29</v>
      </c>
      <c r="AD21" s="71" t="n">
        <f aca="false">IF(AND(M20,N20),0,IF(M20,1,2))</f>
        <v>0</v>
      </c>
      <c r="AG21" s="71" t="s">
        <v>38</v>
      </c>
      <c r="AH21" s="71" t="n">
        <f aca="false">IF(AND(S20,T20),0,IF(S20,1,2))</f>
        <v>2</v>
      </c>
    </row>
    <row r="22" customFormat="false" ht="14.25" hidden="false" customHeight="false" outlineLevel="0" collapsed="false">
      <c r="C22" s="71"/>
      <c r="D22" s="71"/>
      <c r="E22" s="71"/>
      <c r="F22" s="71" t="s">
        <v>47</v>
      </c>
      <c r="G22" s="77" t="b">
        <f aca="false">COUNTIF(ForCheckingEducWork,ForChecking!F22)&gt;0</f>
        <v>0</v>
      </c>
      <c r="H22" s="77" t="b">
        <f aca="false">TRUE()</f>
        <v>1</v>
      </c>
      <c r="L22" s="71" t="s">
        <v>166</v>
      </c>
      <c r="M22" s="77" t="b">
        <f aca="false">COUNTIF(ForCheckingCharges,ForChecking!L22)&gt;0</f>
        <v>0</v>
      </c>
      <c r="N22" s="77" t="b">
        <f aca="false">FALSE()</f>
        <v>0</v>
      </c>
      <c r="R22" s="71" t="s">
        <v>92</v>
      </c>
      <c r="S22" s="79" t="b">
        <f aca="false">COUNTIF(ForCheckingProperty,ForChecking!R22)&gt;0</f>
        <v>0</v>
      </c>
      <c r="T22" s="77" t="b">
        <f aca="false">TRUE()</f>
        <v>1</v>
      </c>
      <c r="W22" s="71"/>
      <c r="X22" s="80"/>
      <c r="Y22" s="71" t="s">
        <v>45</v>
      </c>
      <c r="Z22" s="80" t="n">
        <f aca="false">IF(AND(G21,H21),0,IF(G21,1,2))</f>
        <v>0</v>
      </c>
      <c r="AC22" s="71" t="s">
        <v>76</v>
      </c>
      <c r="AD22" s="71" t="n">
        <f aca="false">IF(AND(M21,N21),0,IF(M21,1,2))</f>
        <v>2</v>
      </c>
      <c r="AG22" s="71" t="s">
        <v>40</v>
      </c>
      <c r="AH22" s="71" t="n">
        <f aca="false">IF(AND(S21,T21),0,IF(S21,1,2))</f>
        <v>0</v>
      </c>
    </row>
    <row r="23" customFormat="false" ht="14.25" hidden="false" customHeight="false" outlineLevel="0" collapsed="false">
      <c r="C23" s="71"/>
      <c r="D23" s="71"/>
      <c r="E23" s="71"/>
      <c r="F23" s="71" t="s">
        <v>56</v>
      </c>
      <c r="G23" s="77" t="b">
        <f aca="false">COUNTIF(ForCheckingEducWork,ForChecking!F23)&gt;0</f>
        <v>1</v>
      </c>
      <c r="H23" s="77" t="b">
        <f aca="false">FALSE()</f>
        <v>0</v>
      </c>
      <c r="L23" s="71" t="s">
        <v>36</v>
      </c>
      <c r="M23" s="77" t="b">
        <f aca="false">COUNTIF(ForCheckingCharges,ForChecking!L23)&gt;0</f>
        <v>1</v>
      </c>
      <c r="N23" s="77" t="b">
        <f aca="false">TRUE()</f>
        <v>1</v>
      </c>
      <c r="R23" s="71" t="s">
        <v>235</v>
      </c>
      <c r="S23" s="79" t="b">
        <f aca="false">COUNTIF(ForCheckingProperty,ForChecking!R23)&gt;0</f>
        <v>1</v>
      </c>
      <c r="T23" s="77" t="b">
        <f aca="false">FALSE()</f>
        <v>0</v>
      </c>
      <c r="W23" s="71"/>
      <c r="X23" s="80"/>
      <c r="Y23" s="71" t="s">
        <v>47</v>
      </c>
      <c r="Z23" s="80" t="n">
        <f aca="false">IF(AND(G22,H22),0,IF(G22,1,2))</f>
        <v>2</v>
      </c>
      <c r="AC23" s="71" t="s">
        <v>166</v>
      </c>
      <c r="AD23" s="71" t="n">
        <f aca="false">IF(AND(M22,N22),0,IF(M22,1,2))</f>
        <v>2</v>
      </c>
      <c r="AG23" s="71" t="s">
        <v>92</v>
      </c>
      <c r="AH23" s="71" t="n">
        <f aca="false">IF(AND(S22,T22),0,IF(S22,1,2))</f>
        <v>2</v>
      </c>
    </row>
    <row r="24" customFormat="false" ht="14.25" hidden="false" customHeight="false" outlineLevel="0" collapsed="false">
      <c r="C24" s="71"/>
      <c r="D24" s="71"/>
      <c r="E24" s="71"/>
      <c r="F24" s="71"/>
      <c r="G24" s="71"/>
      <c r="H24" s="71"/>
      <c r="L24" s="71" t="s">
        <v>38</v>
      </c>
      <c r="M24" s="77" t="b">
        <f aca="false">COUNTIF(ForCheckingCharges,ForChecking!L24)&gt;0</f>
        <v>0</v>
      </c>
      <c r="N24" s="77" t="b">
        <f aca="false">TRUE()</f>
        <v>1</v>
      </c>
      <c r="R24" s="71" t="s">
        <v>43</v>
      </c>
      <c r="S24" s="79" t="b">
        <f aca="false">COUNTIF(ForCheckingProperty,ForChecking!R24)&gt;0</f>
        <v>1</v>
      </c>
      <c r="T24" s="77" t="b">
        <f aca="false">TRUE()</f>
        <v>1</v>
      </c>
      <c r="W24" s="71"/>
      <c r="X24" s="80"/>
      <c r="Y24" s="71" t="s">
        <v>56</v>
      </c>
      <c r="Z24" s="80" t="n">
        <f aca="false">IF(AND(G23,H23),0,IF(G23,1,2))</f>
        <v>1</v>
      </c>
      <c r="AC24" s="71" t="s">
        <v>36</v>
      </c>
      <c r="AD24" s="71" t="n">
        <f aca="false">IF(AND(M23,N23),0,IF(M23,1,2))</f>
        <v>0</v>
      </c>
      <c r="AG24" s="71" t="s">
        <v>235</v>
      </c>
      <c r="AH24" s="71" t="n">
        <f aca="false">IF(AND(S23,T23),0,IF(S23,1,2))</f>
        <v>1</v>
      </c>
    </row>
    <row r="25" customFormat="false" ht="14.25" hidden="false" customHeight="false" outlineLevel="0" collapsed="false">
      <c r="C25" s="71"/>
      <c r="D25" s="71"/>
      <c r="E25" s="71"/>
      <c r="F25" s="71"/>
      <c r="G25" s="71"/>
      <c r="H25" s="71"/>
      <c r="L25" s="71" t="s">
        <v>172</v>
      </c>
      <c r="M25" s="77" t="b">
        <f aca="false">COUNTIF(ForCheckingCharges,ForChecking!L25)&gt;0</f>
        <v>1</v>
      </c>
      <c r="N25" s="77" t="b">
        <f aca="false">FALSE()</f>
        <v>0</v>
      </c>
      <c r="R25" s="71" t="s">
        <v>97</v>
      </c>
      <c r="S25" s="79" t="b">
        <f aca="false">COUNTIF(ForCheckingProperty,ForChecking!R25)&gt;0</f>
        <v>0</v>
      </c>
      <c r="T25" s="77" t="b">
        <f aca="false">TRUE()</f>
        <v>1</v>
      </c>
      <c r="W25" s="71"/>
      <c r="X25" s="80"/>
      <c r="Y25" s="71"/>
      <c r="Z25" s="80"/>
      <c r="AC25" s="71" t="s">
        <v>38</v>
      </c>
      <c r="AD25" s="71" t="n">
        <f aca="false">IF(AND(M24,N24),0,IF(M24,1,2))</f>
        <v>2</v>
      </c>
      <c r="AG25" s="71" t="s">
        <v>43</v>
      </c>
      <c r="AH25" s="71" t="n">
        <f aca="false">IF(AND(S24,T24),0,IF(S24,1,2))</f>
        <v>0</v>
      </c>
    </row>
    <row r="26" customFormat="false" ht="14.25" hidden="false" customHeight="false" outlineLevel="0" collapsed="false">
      <c r="C26" s="71"/>
      <c r="D26" s="71"/>
      <c r="E26" s="71"/>
      <c r="F26" s="71"/>
      <c r="G26" s="71"/>
      <c r="H26" s="71"/>
      <c r="R26" s="71" t="s">
        <v>45</v>
      </c>
      <c r="S26" s="79" t="b">
        <f aca="false">COUNTIF(ForCheckingProperty,ForChecking!R26)&gt;0</f>
        <v>1</v>
      </c>
      <c r="T26" s="77" t="b">
        <f aca="false">TRUE()</f>
        <v>1</v>
      </c>
      <c r="W26" s="71"/>
      <c r="X26" s="80"/>
      <c r="Y26" s="71"/>
      <c r="Z26" s="80"/>
      <c r="AC26" s="71" t="s">
        <v>172</v>
      </c>
      <c r="AD26" s="71" t="n">
        <f aca="false">IF(AND(M25,N25),0,IF(M25,1,2))</f>
        <v>1</v>
      </c>
      <c r="AG26" s="71" t="s">
        <v>97</v>
      </c>
      <c r="AH26" s="71" t="n">
        <f aca="false">IF(AND(S25,T25),0,IF(S25,1,2))</f>
        <v>2</v>
      </c>
    </row>
    <row r="27" customFormat="false" ht="14.25" hidden="false" customHeight="false" outlineLevel="0" collapsed="false">
      <c r="C27" s="71"/>
      <c r="D27" s="71"/>
      <c r="E27" s="71"/>
      <c r="R27" s="71" t="s">
        <v>47</v>
      </c>
      <c r="S27" s="79" t="b">
        <f aca="false">COUNTIF(ForCheckingProperty,ForChecking!R27)&gt;0</f>
        <v>0</v>
      </c>
      <c r="T27" s="77" t="b">
        <f aca="false">TRUE()</f>
        <v>1</v>
      </c>
      <c r="W27" s="71"/>
      <c r="X27" s="80"/>
      <c r="Y27" s="71"/>
      <c r="Z27" s="80"/>
      <c r="AG27" s="71" t="s">
        <v>45</v>
      </c>
      <c r="AH27" s="71" t="n">
        <f aca="false">IF(AND(S26,T26),0,IF(S26,1,2))</f>
        <v>0</v>
      </c>
    </row>
    <row r="28" customFormat="false" ht="14.25" hidden="false" customHeight="false" outlineLevel="0" collapsed="false">
      <c r="C28" s="71"/>
      <c r="D28" s="71"/>
      <c r="E28" s="71"/>
      <c r="R28" s="71" t="s">
        <v>245</v>
      </c>
      <c r="S28" s="79" t="b">
        <f aca="false">COUNTIF(ForCheckingProperty,ForChecking!R28)&gt;0</f>
        <v>1</v>
      </c>
      <c r="T28" s="77" t="b">
        <f aca="false">FALSE()</f>
        <v>0</v>
      </c>
      <c r="W28" s="71"/>
      <c r="X28" s="80"/>
      <c r="AG28" s="71" t="s">
        <v>47</v>
      </c>
      <c r="AH28" s="71" t="n">
        <f aca="false">IF(AND(S27,T27),0,IF(S27,1,2))</f>
        <v>2</v>
      </c>
    </row>
    <row r="29" customFormat="false" ht="14.25" hidden="false" customHeight="false" outlineLevel="0" collapsed="false">
      <c r="C29" s="71"/>
      <c r="D29" s="71"/>
      <c r="E29" s="71"/>
      <c r="R29" s="71" t="s">
        <v>56</v>
      </c>
      <c r="S29" s="79" t="b">
        <f aca="false">COUNTIF(ForCheckingProperty,ForChecking!R29)&gt;0</f>
        <v>1</v>
      </c>
      <c r="T29" s="77" t="b">
        <f aca="false">TRUE()</f>
        <v>1</v>
      </c>
      <c r="W29" s="71"/>
      <c r="X29" s="80"/>
      <c r="AG29" s="71" t="s">
        <v>245</v>
      </c>
      <c r="AH29" s="71" t="n">
        <f aca="false">IF(AND(S28,T28),0,IF(S28,1,2))</f>
        <v>1</v>
      </c>
    </row>
    <row r="30" customFormat="false" ht="14.25" hidden="false" customHeight="false" outlineLevel="0" collapsed="false">
      <c r="C30" s="71"/>
      <c r="D30" s="71"/>
      <c r="E30" s="71"/>
      <c r="R30" s="71" t="s">
        <v>247</v>
      </c>
      <c r="S30" s="79" t="b">
        <f aca="false">COUNTIF(ForCheckingProperty,ForChecking!R30)&gt;0</f>
        <v>0</v>
      </c>
      <c r="T30" s="77" t="b">
        <f aca="false">TRUE()</f>
        <v>1</v>
      </c>
      <c r="W30" s="71"/>
      <c r="X30" s="80"/>
      <c r="AG30" s="71" t="s">
        <v>56</v>
      </c>
      <c r="AH30" s="71" t="n">
        <f aca="false">IF(AND(S29,T29),0,IF(S29,1,2))</f>
        <v>0</v>
      </c>
    </row>
    <row r="31" customFormat="false" ht="14.25" hidden="false" customHeight="false" outlineLevel="0" collapsed="false">
      <c r="C31" s="71"/>
      <c r="D31" s="71"/>
      <c r="E31" s="71"/>
      <c r="R31" s="71" t="s">
        <v>252</v>
      </c>
      <c r="S31" s="79" t="b">
        <f aca="false">COUNTIF(ForCheckingProperty,ForChecking!R31)&gt;0</f>
        <v>1</v>
      </c>
      <c r="T31" s="77" t="b">
        <f aca="false">TRUE()</f>
        <v>1</v>
      </c>
      <c r="W31" s="71"/>
      <c r="X31" s="80"/>
      <c r="AG31" s="71" t="s">
        <v>247</v>
      </c>
      <c r="AH31" s="71" t="n">
        <f aca="false">IF(AND(S30,T30),0,IF(S30,1,2))</f>
        <v>2</v>
      </c>
    </row>
    <row r="32" customFormat="false" ht="14.25" hidden="false" customHeight="false" outlineLevel="0" collapsed="false">
      <c r="C32" s="71"/>
      <c r="D32" s="71"/>
      <c r="E32" s="71"/>
      <c r="R32" s="71" t="s">
        <v>254</v>
      </c>
      <c r="S32" s="79" t="b">
        <f aca="false">COUNTIF(ForCheckingProperty,ForChecking!R32)&gt;0</f>
        <v>0</v>
      </c>
      <c r="T32" s="77" t="b">
        <f aca="false">TRUE()</f>
        <v>1</v>
      </c>
      <c r="W32" s="71"/>
      <c r="X32" s="80"/>
      <c r="AG32" s="71" t="s">
        <v>252</v>
      </c>
      <c r="AH32" s="71" t="n">
        <f aca="false">IF(AND(S31,T31),0,IF(S31,1,2))</f>
        <v>0</v>
      </c>
    </row>
    <row r="33" customFormat="false" ht="14.25" hidden="false" customHeight="false" outlineLevel="0" collapsed="false">
      <c r="C33" s="71"/>
      <c r="D33" s="71"/>
      <c r="E33" s="71"/>
      <c r="R33" s="71" t="s">
        <v>256</v>
      </c>
      <c r="S33" s="79" t="b">
        <f aca="false">COUNTIF(ForCheckingProperty,ForChecking!R33)&gt;0</f>
        <v>1</v>
      </c>
      <c r="T33" s="77" t="b">
        <f aca="false">FALSE()</f>
        <v>0</v>
      </c>
      <c r="W33" s="71"/>
      <c r="X33" s="80"/>
      <c r="AG33" s="71" t="s">
        <v>254</v>
      </c>
      <c r="AH33" s="71" t="n">
        <f aca="false">IF(AND(S32,T32),0,IF(S32,1,2))</f>
        <v>2</v>
      </c>
    </row>
    <row r="34" customFormat="false" ht="14.25" hidden="false" customHeight="false" outlineLevel="0" collapsed="false">
      <c r="C34" s="71"/>
      <c r="D34" s="71"/>
      <c r="E34" s="71"/>
      <c r="R34" s="71" t="s">
        <v>257</v>
      </c>
      <c r="S34" s="79" t="b">
        <f aca="false">COUNTIF(ForCheckingProperty,ForChecking!R34)&gt;0</f>
        <v>1</v>
      </c>
      <c r="T34" s="77" t="b">
        <f aca="false">TRUE()</f>
        <v>1</v>
      </c>
      <c r="W34" s="71"/>
      <c r="X34" s="80"/>
      <c r="AG34" s="71" t="s">
        <v>256</v>
      </c>
      <c r="AH34" s="71" t="n">
        <f aca="false">IF(AND(S33,T33),0,IF(S33,1,2))</f>
        <v>1</v>
      </c>
    </row>
    <row r="35" customFormat="false" ht="14.25" hidden="false" customHeight="false" outlineLevel="0" collapsed="false">
      <c r="C35" s="71"/>
      <c r="D35" s="71"/>
      <c r="E35" s="71"/>
      <c r="R35" s="71" t="s">
        <v>259</v>
      </c>
      <c r="S35" s="79" t="b">
        <f aca="false">COUNTIF(ForCheckingProperty,ForChecking!R35)&gt;0</f>
        <v>0</v>
      </c>
      <c r="T35" s="77" t="b">
        <f aca="false">TRUE()</f>
        <v>1</v>
      </c>
      <c r="W35" s="71"/>
      <c r="X35" s="80"/>
      <c r="AG35" s="71" t="s">
        <v>257</v>
      </c>
      <c r="AH35" s="71" t="n">
        <f aca="false">IF(AND(S34,T34),0,IF(S34,1,2))</f>
        <v>0</v>
      </c>
    </row>
    <row r="36" customFormat="false" ht="14.25" hidden="false" customHeight="false" outlineLevel="0" collapsed="false">
      <c r="C36" s="71"/>
      <c r="D36" s="71"/>
      <c r="E36" s="71"/>
      <c r="R36" s="71" t="s">
        <v>266</v>
      </c>
      <c r="S36" s="79" t="b">
        <f aca="false">COUNTIF(ForCheckingProperty,ForChecking!R36)&gt;0</f>
        <v>1</v>
      </c>
      <c r="T36" s="77" t="b">
        <f aca="false">TRUE()</f>
        <v>1</v>
      </c>
      <c r="W36" s="71"/>
      <c r="X36" s="80"/>
      <c r="AG36" s="71" t="s">
        <v>259</v>
      </c>
      <c r="AH36" s="71" t="n">
        <f aca="false">IF(AND(S35,T35),0,IF(S35,1,2))</f>
        <v>2</v>
      </c>
    </row>
    <row r="37" customFormat="false" ht="14.25" hidden="false" customHeight="false" outlineLevel="0" collapsed="false">
      <c r="C37" s="71"/>
      <c r="D37" s="71"/>
      <c r="E37" s="71"/>
      <c r="R37" s="71" t="s">
        <v>268</v>
      </c>
      <c r="S37" s="79" t="b">
        <f aca="false">COUNTIF(ForCheckingProperty,ForChecking!R37)&gt;0</f>
        <v>0</v>
      </c>
      <c r="T37" s="77" t="b">
        <f aca="false">TRUE()</f>
        <v>1</v>
      </c>
      <c r="W37" s="71"/>
      <c r="X37" s="80"/>
      <c r="AG37" s="71" t="s">
        <v>266</v>
      </c>
      <c r="AH37" s="71" t="n">
        <f aca="false">IF(AND(S36,T36),0,IF(S36,1,2))</f>
        <v>0</v>
      </c>
    </row>
    <row r="38" customFormat="false" ht="14.25" hidden="false" customHeight="false" outlineLevel="0" collapsed="false">
      <c r="C38" s="71"/>
      <c r="D38" s="71"/>
      <c r="E38" s="71"/>
      <c r="R38" s="71" t="s">
        <v>271</v>
      </c>
      <c r="S38" s="79" t="b">
        <f aca="false">COUNTIF(ForCheckingProperty,ForChecking!R38)&gt;0</f>
        <v>1</v>
      </c>
      <c r="T38" s="77" t="b">
        <f aca="false">TRUE()</f>
        <v>1</v>
      </c>
      <c r="W38" s="71"/>
      <c r="X38" s="80"/>
      <c r="AG38" s="71" t="s">
        <v>268</v>
      </c>
      <c r="AH38" s="71" t="n">
        <f aca="false">IF(AND(S37,T37),0,IF(S37,1,2))</f>
        <v>2</v>
      </c>
    </row>
    <row r="39" customFormat="false" ht="14.25" hidden="false" customHeight="false" outlineLevel="0" collapsed="false">
      <c r="C39" s="71"/>
      <c r="D39" s="71"/>
      <c r="E39" s="71"/>
      <c r="R39" s="71" t="s">
        <v>273</v>
      </c>
      <c r="S39" s="79" t="b">
        <f aca="false">COUNTIF(ForCheckingProperty,ForChecking!R39)&gt;0</f>
        <v>0</v>
      </c>
      <c r="T39" s="77" t="b">
        <f aca="false">TRUE()</f>
        <v>1</v>
      </c>
      <c r="W39" s="71"/>
      <c r="X39" s="80"/>
      <c r="AG39" s="71" t="s">
        <v>271</v>
      </c>
      <c r="AH39" s="71" t="n">
        <f aca="false">IF(AND(S38,T38),0,IF(S38,1,2))</f>
        <v>0</v>
      </c>
    </row>
    <row r="40" customFormat="false" ht="14.25" hidden="false" customHeight="false" outlineLevel="0" collapsed="false">
      <c r="C40" s="71"/>
      <c r="D40" s="71"/>
      <c r="E40" s="71"/>
      <c r="R40" s="71" t="s">
        <v>277</v>
      </c>
      <c r="S40" s="79" t="b">
        <f aca="false">COUNTIF(ForCheckingProperty,ForChecking!R40)&gt;0</f>
        <v>1</v>
      </c>
      <c r="T40" s="77" t="b">
        <f aca="false">FALSE()</f>
        <v>0</v>
      </c>
      <c r="W40" s="71"/>
      <c r="X40" s="80"/>
      <c r="AG40" s="71" t="s">
        <v>273</v>
      </c>
      <c r="AH40" s="71" t="n">
        <f aca="false">IF(AND(S39,T39),0,IF(S39,1,2))</f>
        <v>2</v>
      </c>
    </row>
    <row r="41" customFormat="false" ht="14.25" hidden="false" customHeight="false" outlineLevel="0" collapsed="false">
      <c r="C41" s="71"/>
      <c r="D41" s="71"/>
      <c r="E41" s="71"/>
      <c r="R41" s="71" t="s">
        <v>278</v>
      </c>
      <c r="S41" s="79" t="b">
        <f aca="false">COUNTIF(ForCheckingProperty,ForChecking!R41)&gt;0</f>
        <v>1</v>
      </c>
      <c r="T41" s="77" t="b">
        <f aca="false">TRUE()</f>
        <v>1</v>
      </c>
      <c r="W41" s="71"/>
      <c r="X41" s="80"/>
      <c r="AG41" s="71" t="s">
        <v>277</v>
      </c>
      <c r="AH41" s="71" t="n">
        <f aca="false">IF(AND(S40,T40),0,IF(S40,1,2))</f>
        <v>1</v>
      </c>
    </row>
    <row r="42" customFormat="false" ht="14.25" hidden="false" customHeight="false" outlineLevel="0" collapsed="false">
      <c r="C42" s="71"/>
      <c r="D42" s="71"/>
      <c r="E42" s="71"/>
      <c r="R42" s="71" t="s">
        <v>280</v>
      </c>
      <c r="S42" s="79" t="b">
        <f aca="false">COUNTIF(ForCheckingProperty,ForChecking!R42)&gt;0</f>
        <v>0</v>
      </c>
      <c r="T42" s="77" t="b">
        <f aca="false">TRUE()</f>
        <v>1</v>
      </c>
      <c r="W42" s="71"/>
      <c r="X42" s="80"/>
      <c r="AG42" s="71" t="s">
        <v>278</v>
      </c>
      <c r="AH42" s="71" t="n">
        <f aca="false">IF(AND(S41,T41),0,IF(S41,1,2))</f>
        <v>0</v>
      </c>
    </row>
    <row r="43" customFormat="false" ht="14.25" hidden="false" customHeight="false" outlineLevel="0" collapsed="false">
      <c r="C43" s="71"/>
      <c r="D43" s="71"/>
      <c r="E43" s="71"/>
      <c r="R43" s="71" t="s">
        <v>281</v>
      </c>
      <c r="S43" s="79" t="b">
        <f aca="false">COUNTIF(ForCheckingProperty,ForChecking!R43)&gt;0</f>
        <v>1</v>
      </c>
      <c r="T43" s="77" t="b">
        <f aca="false">TRUE()</f>
        <v>1</v>
      </c>
      <c r="W43" s="71"/>
      <c r="X43" s="80"/>
      <c r="AG43" s="71" t="s">
        <v>280</v>
      </c>
      <c r="AH43" s="71" t="n">
        <f aca="false">IF(AND(S42,T42),0,IF(S42,1,2))</f>
        <v>2</v>
      </c>
    </row>
    <row r="44" customFormat="false" ht="14.25" hidden="false" customHeight="false" outlineLevel="0" collapsed="false">
      <c r="C44" s="71"/>
      <c r="D44" s="71"/>
      <c r="E44" s="71"/>
      <c r="R44" s="71" t="s">
        <v>283</v>
      </c>
      <c r="S44" s="79" t="b">
        <f aca="false">COUNTIF(ForCheckingProperty,ForChecking!R44)&gt;0</f>
        <v>0</v>
      </c>
      <c r="T44" s="77" t="b">
        <f aca="false">TRUE()</f>
        <v>1</v>
      </c>
      <c r="W44" s="71"/>
      <c r="X44" s="80"/>
      <c r="AG44" s="71" t="s">
        <v>281</v>
      </c>
      <c r="AH44" s="71" t="n">
        <f aca="false">IF(AND(S43,T43),0,IF(S43,1,2))</f>
        <v>0</v>
      </c>
    </row>
    <row r="45" customFormat="false" ht="15" hidden="false" customHeight="true" outlineLevel="0" collapsed="false">
      <c r="C45" s="71"/>
      <c r="D45" s="71"/>
      <c r="E45" s="71"/>
      <c r="R45" s="71" t="s">
        <v>285</v>
      </c>
      <c r="S45" s="79" t="b">
        <f aca="false">COUNTIF(ForCheckingProperty,ForChecking!R45)&gt;0</f>
        <v>1</v>
      </c>
      <c r="T45" s="77" t="b">
        <f aca="false">TRUE()</f>
        <v>1</v>
      </c>
      <c r="W45" s="71"/>
      <c r="X45" s="80"/>
      <c r="AG45" s="71" t="s">
        <v>283</v>
      </c>
      <c r="AH45" s="71" t="n">
        <f aca="false">IF(AND(S44,T44),0,IF(S44,1,2))</f>
        <v>2</v>
      </c>
    </row>
    <row r="46" customFormat="false" ht="15" hidden="false" customHeight="true" outlineLevel="0" collapsed="false">
      <c r="C46" s="71"/>
      <c r="D46" s="71"/>
      <c r="E46" s="71"/>
      <c r="R46" s="71" t="s">
        <v>287</v>
      </c>
      <c r="S46" s="79" t="b">
        <f aca="false">COUNTIF(ForCheckingProperty,ForChecking!R46)&gt;0</f>
        <v>0</v>
      </c>
      <c r="T46" s="77" t="b">
        <f aca="false">TRUE()</f>
        <v>1</v>
      </c>
      <c r="W46" s="71"/>
      <c r="X46" s="80"/>
      <c r="AG46" s="71" t="s">
        <v>285</v>
      </c>
      <c r="AH46" s="71" t="n">
        <f aca="false">IF(AND(S45,T45),0,IF(S45,1,2))</f>
        <v>0</v>
      </c>
    </row>
    <row r="47" customFormat="false" ht="15" hidden="false" customHeight="true" outlineLevel="0" collapsed="false">
      <c r="R47" s="71" t="s">
        <v>289</v>
      </c>
      <c r="S47" s="79" t="b">
        <f aca="false">COUNTIF(ForCheckingProperty,ForChecking!R47)&gt;0</f>
        <v>1</v>
      </c>
      <c r="T47" s="77" t="b">
        <f aca="false">FALSE()</f>
        <v>0</v>
      </c>
      <c r="W47" s="71"/>
      <c r="X47" s="80"/>
      <c r="AG47" s="71" t="s">
        <v>287</v>
      </c>
      <c r="AH47" s="71" t="n">
        <f aca="false">IF(AND(S46,T46),0,IF(S46,1,2))</f>
        <v>2</v>
      </c>
    </row>
    <row r="48" customFormat="false" ht="15" hidden="false" customHeight="true" outlineLevel="0" collapsed="false">
      <c r="R48" s="71" t="s">
        <v>290</v>
      </c>
      <c r="S48" s="79" t="b">
        <f aca="false">COUNTIF(ForCheckingProperty,ForChecking!R48)&gt;0</f>
        <v>1</v>
      </c>
      <c r="T48" s="77" t="b">
        <f aca="false">TRUE()</f>
        <v>1</v>
      </c>
      <c r="AG48" s="71" t="s">
        <v>289</v>
      </c>
      <c r="AH48" s="71" t="n">
        <f aca="false">IF(AND(S47,T47),0,IF(S47,1,2))</f>
        <v>1</v>
      </c>
    </row>
    <row r="49" customFormat="false" ht="15" hidden="false" customHeight="true" outlineLevel="0" collapsed="false">
      <c r="R49" s="71" t="s">
        <v>292</v>
      </c>
      <c r="S49" s="79" t="b">
        <f aca="false">COUNTIF(ForCheckingProperty,ForChecking!R49)&gt;0</f>
        <v>0</v>
      </c>
      <c r="T49" s="77" t="b">
        <f aca="false">TRUE()</f>
        <v>1</v>
      </c>
      <c r="AG49" s="71" t="s">
        <v>290</v>
      </c>
      <c r="AH49" s="71" t="n">
        <f aca="false">IF(AND(S48,T48),0,IF(S48,1,2))</f>
        <v>0</v>
      </c>
    </row>
    <row r="50" customFormat="false" ht="15" hidden="false" customHeight="true" outlineLevel="0" collapsed="false">
      <c r="R50" s="71" t="s">
        <v>295</v>
      </c>
      <c r="S50" s="79" t="b">
        <f aca="false">COUNTIF(ForCheckingProperty,ForChecking!R50)&gt;0</f>
        <v>1</v>
      </c>
      <c r="T50" s="77" t="b">
        <f aca="false">FALSE()</f>
        <v>0</v>
      </c>
      <c r="AG50" s="71" t="s">
        <v>292</v>
      </c>
      <c r="AH50" s="71" t="n">
        <f aca="false">IF(AND(S49,T49),0,IF(S49,1,2))</f>
        <v>2</v>
      </c>
    </row>
    <row r="51" customFormat="false" ht="15" hidden="false" customHeight="true" outlineLevel="0" collapsed="false">
      <c r="R51" s="71" t="s">
        <v>296</v>
      </c>
      <c r="S51" s="79" t="b">
        <f aca="false">COUNTIF(ForCheckingProperty,ForChecking!R51)&gt;0</f>
        <v>1</v>
      </c>
      <c r="T51" s="77" t="b">
        <f aca="false">TRUE()</f>
        <v>1</v>
      </c>
      <c r="AG51" s="71" t="s">
        <v>295</v>
      </c>
      <c r="AH51" s="71" t="n">
        <f aca="false">IF(AND(S50,T50),0,IF(S50,1,2))</f>
        <v>1</v>
      </c>
    </row>
    <row r="52" customFormat="false" ht="15" hidden="false" customHeight="true" outlineLevel="0" collapsed="false">
      <c r="R52" s="71" t="s">
        <v>298</v>
      </c>
      <c r="S52" s="79" t="b">
        <f aca="false">COUNTIF(ForCheckingProperty,ForChecking!R52)&gt;0</f>
        <v>0</v>
      </c>
      <c r="T52" s="77" t="b">
        <f aca="false">TRUE()</f>
        <v>1</v>
      </c>
      <c r="AG52" s="71" t="s">
        <v>296</v>
      </c>
      <c r="AH52" s="71" t="n">
        <f aca="false">IF(AND(S51,T51),0,IF(S51,1,2))</f>
        <v>0</v>
      </c>
    </row>
    <row r="53" customFormat="false" ht="15" hidden="false" customHeight="true" outlineLevel="0" collapsed="false">
      <c r="R53" s="71" t="s">
        <v>300</v>
      </c>
      <c r="S53" s="79" t="b">
        <f aca="false">COUNTIF(ForCheckingProperty,ForChecking!R53)&gt;0</f>
        <v>1</v>
      </c>
      <c r="T53" s="77" t="b">
        <f aca="false">TRUE()</f>
        <v>1</v>
      </c>
      <c r="AG53" s="71" t="s">
        <v>298</v>
      </c>
      <c r="AH53" s="71" t="n">
        <f aca="false">IF(AND(S52,T52),0,IF(S52,1,2))</f>
        <v>2</v>
      </c>
    </row>
    <row r="54" customFormat="false" ht="15" hidden="false" customHeight="true" outlineLevel="0" collapsed="false">
      <c r="R54" s="71" t="s">
        <v>302</v>
      </c>
      <c r="S54" s="79" t="b">
        <f aca="false">COUNTIF(ForCheckingProperty,ForChecking!R54)&gt;0</f>
        <v>0</v>
      </c>
      <c r="T54" s="77" t="b">
        <f aca="false">TRUE()</f>
        <v>1</v>
      </c>
      <c r="AG54" s="71" t="s">
        <v>300</v>
      </c>
      <c r="AH54" s="71" t="n">
        <f aca="false">IF(AND(S53,T53),0,IF(S53,1,2))</f>
        <v>0</v>
      </c>
    </row>
    <row r="55" customFormat="false" ht="15" hidden="false" customHeight="true" outlineLevel="0" collapsed="false">
      <c r="R55" s="71" t="s">
        <v>310</v>
      </c>
      <c r="S55" s="79" t="b">
        <f aca="false">COUNTIF(ForCheckingProperty,ForChecking!R55)&gt;0</f>
        <v>1</v>
      </c>
      <c r="T55" s="77" t="b">
        <f aca="false">FALSE()</f>
        <v>0</v>
      </c>
      <c r="AG55" s="71" t="s">
        <v>302</v>
      </c>
      <c r="AH55" s="71" t="n">
        <f aca="false">IF(AND(S54,T54),0,IF(S54,1,2))</f>
        <v>2</v>
      </c>
    </row>
    <row r="56" customFormat="false" ht="15" hidden="false" customHeight="true" outlineLevel="0" collapsed="false">
      <c r="R56" s="71"/>
      <c r="S56" s="84"/>
      <c r="T56" s="71"/>
      <c r="AG56" s="71" t="s">
        <v>310</v>
      </c>
      <c r="AH56" s="71" t="n">
        <f aca="false">IF(AND(S55,T55),0,IF(S55,1,2))</f>
        <v>1</v>
      </c>
    </row>
    <row r="57" customFormat="false" ht="15" hidden="false" customHeight="true" outlineLevel="0" collapsed="false">
      <c r="R57" s="71"/>
      <c r="S57" s="84"/>
      <c r="T57" s="71"/>
      <c r="AG57" s="71"/>
      <c r="AH57" s="71"/>
    </row>
    <row r="58" customFormat="false" ht="15" hidden="false" customHeight="true" outlineLevel="0" collapsed="false">
      <c r="R58" s="71"/>
      <c r="S58" s="84"/>
      <c r="T58" s="71"/>
      <c r="AG58" s="71"/>
      <c r="AH58" s="71"/>
    </row>
    <row r="59" customFormat="false" ht="15" hidden="false" customHeight="true" outlineLevel="0" collapsed="false">
      <c r="R59" s="71"/>
      <c r="S59" s="84"/>
      <c r="T59" s="71"/>
      <c r="AG59" s="71"/>
      <c r="AH59" s="71"/>
    </row>
    <row r="60" customFormat="false" ht="15" hidden="false" customHeight="true" outlineLevel="0" collapsed="false">
      <c r="R60" s="71"/>
      <c r="S60" s="84"/>
      <c r="T60" s="71"/>
      <c r="AG60" s="71"/>
      <c r="AH60" s="71"/>
    </row>
    <row r="61" customFormat="false" ht="15" hidden="false" customHeight="true" outlineLevel="0" collapsed="false">
      <c r="R61" s="71"/>
      <c r="S61" s="84"/>
      <c r="T61" s="71"/>
      <c r="AG61" s="71"/>
      <c r="AH61" s="71"/>
    </row>
    <row r="62" customFormat="false" ht="15" hidden="false" customHeight="true" outlineLevel="0" collapsed="false">
      <c r="R62" s="71"/>
      <c r="S62" s="84"/>
      <c r="T62" s="71"/>
      <c r="AG62" s="71"/>
      <c r="AH62" s="71"/>
    </row>
    <row r="63" customFormat="false" ht="15" hidden="false" customHeight="true" outlineLevel="0" collapsed="false">
      <c r="R63" s="71"/>
      <c r="S63" s="84"/>
      <c r="T63" s="71"/>
      <c r="AG63" s="71"/>
      <c r="AH63" s="71"/>
    </row>
    <row r="64" customFormat="false" ht="15" hidden="false" customHeight="true" outlineLevel="0" collapsed="false">
      <c r="R64" s="71"/>
      <c r="S64" s="84"/>
      <c r="T64" s="71"/>
      <c r="AG64" s="71"/>
      <c r="AH64" s="71"/>
    </row>
    <row r="65" customFormat="false" ht="15" hidden="false" customHeight="true" outlineLevel="0" collapsed="false">
      <c r="R65" s="71"/>
      <c r="S65" s="84"/>
      <c r="T65" s="71"/>
      <c r="AG65" s="71"/>
      <c r="AH65" s="71"/>
    </row>
    <row r="66" customFormat="false" ht="15" hidden="false" customHeight="true" outlineLevel="0" collapsed="false">
      <c r="R66" s="71"/>
      <c r="S66" s="84"/>
      <c r="T66" s="71"/>
      <c r="AG66" s="71"/>
      <c r="AH66" s="71"/>
    </row>
    <row r="67" customFormat="false" ht="15" hidden="false" customHeight="true" outlineLevel="0" collapsed="false">
      <c r="R67" s="71"/>
      <c r="S67" s="84"/>
      <c r="T67" s="71"/>
      <c r="AG67" s="71"/>
      <c r="AH67" s="71"/>
    </row>
    <row r="68" customFormat="false" ht="15" hidden="false" customHeight="true" outlineLevel="0" collapsed="false">
      <c r="R68" s="71"/>
      <c r="S68" s="84"/>
      <c r="T68" s="71"/>
      <c r="AG68" s="71"/>
      <c r="AH68" s="71"/>
    </row>
    <row r="69" customFormat="false" ht="15" hidden="false" customHeight="true" outlineLevel="0" collapsed="false">
      <c r="R69" s="71"/>
      <c r="S69" s="84"/>
      <c r="T69" s="71"/>
      <c r="AG69" s="71"/>
      <c r="AH69" s="71"/>
    </row>
    <row r="70" customFormat="false" ht="15" hidden="false" customHeight="true" outlineLevel="0" collapsed="false">
      <c r="R70" s="71"/>
      <c r="S70" s="84"/>
      <c r="T70" s="71"/>
      <c r="AG70" s="71"/>
      <c r="AH70" s="71"/>
    </row>
    <row r="71" customFormat="false" ht="15" hidden="false" customHeight="true" outlineLevel="0" collapsed="false">
      <c r="R71" s="71"/>
      <c r="S71" s="84"/>
      <c r="T71" s="71"/>
      <c r="AG71" s="71"/>
      <c r="AH71" s="71"/>
    </row>
    <row r="72" customFormat="false" ht="15" hidden="false" customHeight="true" outlineLevel="0" collapsed="false">
      <c r="R72" s="71"/>
      <c r="S72" s="84"/>
      <c r="T72" s="71"/>
      <c r="AG72" s="71"/>
      <c r="AH72" s="71"/>
    </row>
    <row r="73" customFormat="false" ht="15" hidden="false" customHeight="true" outlineLevel="0" collapsed="false">
      <c r="R73" s="71"/>
      <c r="S73" s="84"/>
      <c r="T73" s="71"/>
      <c r="AG73" s="71"/>
      <c r="AH73" s="71"/>
    </row>
    <row r="74" customFormat="false" ht="15" hidden="false" customHeight="true" outlineLevel="0" collapsed="false">
      <c r="AG74" s="71"/>
      <c r="AH74" s="71"/>
    </row>
  </sheetData>
  <mergeCells count="14">
    <mergeCell ref="C5:E5"/>
    <mergeCell ref="F5:H5"/>
    <mergeCell ref="I5:K5"/>
    <mergeCell ref="L5:N5"/>
    <mergeCell ref="O5:Q5"/>
    <mergeCell ref="R5:T5"/>
    <mergeCell ref="W5:AH5"/>
    <mergeCell ref="AK5:AR5"/>
    <mergeCell ref="W6:X6"/>
    <mergeCell ref="Y6:Z6"/>
    <mergeCell ref="AA6:AB6"/>
    <mergeCell ref="AC6:AD6"/>
    <mergeCell ref="AE6:AF6"/>
    <mergeCell ref="AG6:AH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D10:J15"/>
  <sheetViews>
    <sheetView showFormulas="false" showGridLines="true" showRowColHeaders="false" showZeros="true" rightToLeft="false" tabSelected="false" showOutlineSymbols="true" defaultGridColor="true" view="normal" topLeftCell="A246" colorId="64" zoomScale="100" zoomScaleNormal="100" zoomScalePageLayoutView="100" workbookViewId="0">
      <selection pane="topLeft" activeCell="D250" activeCellId="0" sqref="D250"/>
    </sheetView>
  </sheetViews>
  <sheetFormatPr defaultColWidth="8.6796875" defaultRowHeight="14.25" zeroHeight="false" outlineLevelRow="0" outlineLevelCol="0"/>
  <cols>
    <col collapsed="false" customWidth="true" hidden="false" outlineLevel="0" max="3" min="1" style="0" width="9.33"/>
    <col collapsed="false" customWidth="true" hidden="false" outlineLevel="0" max="4" min="4" style="0" width="5.66"/>
    <col collapsed="false" customWidth="true" hidden="false" outlineLevel="0" max="5" min="5" style="0" width="43.44"/>
    <col collapsed="false" customWidth="true" hidden="false" outlineLevel="0" max="10" min="6" style="0" width="25.67"/>
    <col collapsed="false" customWidth="true" hidden="false" outlineLevel="0" max="12" min="11" style="0" width="9.33"/>
    <col collapsed="false" customWidth="true" hidden="false" outlineLevel="0" max="17" min="17" style="0" width="58.44"/>
  </cols>
  <sheetData>
    <row r="10" customFormat="false" ht="17.25" hidden="false" customHeight="false" outlineLevel="0" collapsed="false">
      <c r="I10" s="3" t="s">
        <v>330</v>
      </c>
      <c r="J10" s="3"/>
    </row>
    <row r="11" customFormat="false" ht="17.25" hidden="false" customHeight="false" outlineLevel="0" collapsed="false">
      <c r="I11" s="3" t="s">
        <v>331</v>
      </c>
      <c r="J11" s="3"/>
    </row>
    <row r="12" customFormat="false" ht="17.25" hidden="false" customHeight="false" outlineLevel="0" collapsed="false">
      <c r="I12" s="3" t="s">
        <v>332</v>
      </c>
      <c r="J12" s="3"/>
    </row>
    <row r="13" customFormat="false" ht="17.25" hidden="false" customHeight="false" outlineLevel="0" collapsed="false">
      <c r="D13" s="1"/>
      <c r="E13" s="1"/>
      <c r="F13" s="1"/>
      <c r="G13" s="1"/>
      <c r="H13" s="1"/>
      <c r="I13" s="3"/>
      <c r="J13" s="3"/>
    </row>
    <row r="15" customFormat="false" ht="14.25" hidden="false" customHeight="false" outlineLevel="0" collapsed="false">
      <c r="H15" s="85" t="s">
        <v>0</v>
      </c>
      <c r="I15" s="85"/>
      <c r="J15" s="86" t="n">
        <f aca="false">QuestionnaireDate</f>
        <v>0</v>
      </c>
    </row>
  </sheetData>
  <mergeCells count="5">
    <mergeCell ref="I10:J10"/>
    <mergeCell ref="I11:J11"/>
    <mergeCell ref="I12:J12"/>
    <mergeCell ref="I13:J13"/>
    <mergeCell ref="H15:I15"/>
  </mergeCells>
  <printOptions headings="false" gridLines="false" gridLinesSet="true" horizontalCentered="false" verticalCentered="false"/>
  <pageMargins left="0.2" right="0.2" top="0.2" bottom="0.5" header="0.511811023622047" footer="0.2"/>
  <pageSetup paperSize="9" scale="80" fitToWidth="1" fitToHeight="1" pageOrder="downThenOver" orientation="landscape" blackAndWhite="false" draft="false" cellComments="none" horizontalDpi="300" verticalDpi="300" copies="1"/>
  <headerFooter differentFirst="false" differentOddEven="false">
    <oddHeader/>
    <oddFooter>&amp;RԹեկնածուի ստորագրությունը _____________________</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2:KQ17"/>
  <sheetViews>
    <sheetView showFormulas="false" showGridLines="true" showRowColHeaders="false" showZeros="true" rightToLeft="false" tabSelected="false" showOutlineSymbols="true" defaultGridColor="true" view="normal" topLeftCell="FI1" colorId="64" zoomScale="85" zoomScaleNormal="85" zoomScalePageLayoutView="100" workbookViewId="0">
      <selection pane="topLeft" activeCell="FN12" activeCellId="0" sqref="FN12"/>
    </sheetView>
  </sheetViews>
  <sheetFormatPr defaultColWidth="8.6796875" defaultRowHeight="13.5" zeroHeight="false" outlineLevelRow="0" outlineLevelCol="0"/>
  <cols>
    <col collapsed="false" customWidth="true" hidden="false" outlineLevel="0" max="2" min="1" style="0" width="4.56"/>
    <col collapsed="false" customWidth="true" hidden="false" outlineLevel="0" max="3" min="3" style="0" width="8.56"/>
    <col collapsed="false" customWidth="true" hidden="false" outlineLevel="0" max="4" min="4" style="0" width="9"/>
    <col collapsed="false" customWidth="true" hidden="false" outlineLevel="0" max="5" min="5" style="0" width="5.66"/>
    <col collapsed="false" customWidth="true" hidden="false" outlineLevel="0" max="6" min="6" style="0" width="43.44"/>
    <col collapsed="false" customWidth="true" hidden="false" outlineLevel="0" max="7" min="7" style="0" width="25.67"/>
    <col collapsed="false" customWidth="true" hidden="false" outlineLevel="0" max="11" min="8" style="0" width="4.56"/>
    <col collapsed="false" customWidth="true" hidden="false" outlineLevel="0" max="15" min="15" style="0" width="43.44"/>
    <col collapsed="false" customWidth="true" hidden="false" outlineLevel="0" max="16" min="16" style="0" width="25.67"/>
    <col collapsed="false" customWidth="true" hidden="false" outlineLevel="0" max="18" min="17" style="0" width="4.56"/>
    <col collapsed="false" customWidth="true" hidden="false" outlineLevel="0" max="19" min="19" style="0" width="8.56"/>
    <col collapsed="false" customWidth="true" hidden="false" outlineLevel="0" max="20" min="20" style="0" width="9"/>
    <col collapsed="false" customWidth="true" hidden="false" outlineLevel="0" max="21" min="21" style="0" width="5.66"/>
    <col collapsed="false" customWidth="true" hidden="false" outlineLevel="0" max="22" min="22" style="0" width="43.44"/>
    <col collapsed="false" customWidth="true" hidden="false" outlineLevel="0" max="23" min="23" style="0" width="25.67"/>
    <col collapsed="false" customWidth="true" hidden="false" outlineLevel="0" max="25" min="24" style="0" width="4.56"/>
    <col collapsed="false" customWidth="true" hidden="false" outlineLevel="0" max="29" min="29" style="0" width="43.44"/>
    <col collapsed="false" customWidth="true" hidden="false" outlineLevel="0" max="30" min="30" style="0" width="25.67"/>
    <col collapsed="false" customWidth="true" hidden="false" outlineLevel="0" max="32" min="31" style="0" width="4.56"/>
    <col collapsed="false" customWidth="true" hidden="false" outlineLevel="0" max="36" min="36" style="0" width="43.44"/>
    <col collapsed="false" customWidth="true" hidden="false" outlineLevel="0" max="37" min="37" style="0" width="25.67"/>
    <col collapsed="false" customWidth="true" hidden="false" outlineLevel="0" max="39" min="38" style="0" width="4.56"/>
    <col collapsed="false" customWidth="true" hidden="false" outlineLevel="0" max="43" min="43" style="0" width="43.44"/>
    <col collapsed="false" customWidth="true" hidden="false" outlineLevel="0" max="44" min="44" style="0" width="25.67"/>
    <col collapsed="false" customWidth="true" hidden="false" outlineLevel="0" max="46" min="45" style="0" width="4.56"/>
    <col collapsed="false" customWidth="true" hidden="false" outlineLevel="0" max="47" min="47" style="0" width="8.56"/>
    <col collapsed="false" customWidth="true" hidden="false" outlineLevel="0" max="48" min="48" style="0" width="9"/>
    <col collapsed="false" customWidth="true" hidden="false" outlineLevel="0" max="49" min="49" style="0" width="5.66"/>
    <col collapsed="false" customWidth="true" hidden="false" outlineLevel="0" max="50" min="50" style="0" width="43.44"/>
    <col collapsed="false" customWidth="true" hidden="false" outlineLevel="0" max="51" min="51" style="0" width="25.67"/>
    <col collapsed="false" customWidth="true" hidden="false" outlineLevel="0" max="53" min="52" style="0" width="4.56"/>
    <col collapsed="false" customWidth="true" hidden="false" outlineLevel="0" max="54" min="54" style="0" width="8.56"/>
    <col collapsed="false" customWidth="true" hidden="false" outlineLevel="0" max="55" min="55" style="0" width="9"/>
    <col collapsed="false" customWidth="true" hidden="false" outlineLevel="0" max="56" min="56" style="0" width="5.66"/>
    <col collapsed="false" customWidth="true" hidden="false" outlineLevel="0" max="57" min="57" style="0" width="43.44"/>
    <col collapsed="false" customWidth="true" hidden="false" outlineLevel="0" max="58" min="58" style="0" width="25.67"/>
    <col collapsed="false" customWidth="true" hidden="false" outlineLevel="0" max="60" min="59" style="0" width="4.56"/>
    <col collapsed="false" customWidth="true" hidden="false" outlineLevel="0" max="64" min="64" style="0" width="43.44"/>
    <col collapsed="false" customWidth="true" hidden="false" outlineLevel="0" max="65" min="65" style="0" width="25.67"/>
    <col collapsed="false" customWidth="true" hidden="false" outlineLevel="0" max="67" min="66" style="0" width="4.56"/>
    <col collapsed="false" customWidth="true" hidden="false" outlineLevel="0" max="68" min="68" style="0" width="8.56"/>
    <col collapsed="false" customWidth="true" hidden="false" outlineLevel="0" max="69" min="69" style="0" width="9"/>
    <col collapsed="false" customWidth="true" hidden="false" outlineLevel="0" max="70" min="70" style="0" width="5.66"/>
    <col collapsed="false" customWidth="true" hidden="false" outlineLevel="0" max="71" min="71" style="0" width="43.44"/>
    <col collapsed="false" customWidth="true" hidden="false" outlineLevel="0" max="72" min="72" style="0" width="25.67"/>
    <col collapsed="false" customWidth="true" hidden="false" outlineLevel="0" max="74" min="73" style="0" width="4.56"/>
    <col collapsed="false" customWidth="true" hidden="false" outlineLevel="0" max="78" min="78" style="0" width="43.44"/>
    <col collapsed="false" customWidth="true" hidden="false" outlineLevel="0" max="79" min="79" style="0" width="25.67"/>
    <col collapsed="false" customWidth="true" hidden="false" outlineLevel="0" max="81" min="80" style="0" width="4.56"/>
    <col collapsed="false" customWidth="true" hidden="false" outlineLevel="0" max="82" min="82" style="0" width="8.56"/>
    <col collapsed="false" customWidth="true" hidden="false" outlineLevel="0" max="83" min="83" style="0" width="9"/>
    <col collapsed="false" customWidth="true" hidden="false" outlineLevel="0" max="84" min="84" style="0" width="5.66"/>
    <col collapsed="false" customWidth="true" hidden="false" outlineLevel="0" max="85" min="85" style="0" width="43.44"/>
    <col collapsed="false" customWidth="true" hidden="false" outlineLevel="0" max="86" min="86" style="0" width="25.67"/>
    <col collapsed="false" customWidth="true" hidden="false" outlineLevel="0" max="88" min="87" style="0" width="4.56"/>
    <col collapsed="false" customWidth="true" hidden="false" outlineLevel="0" max="89" min="89" style="0" width="8.56"/>
    <col collapsed="false" customWidth="true" hidden="false" outlineLevel="0" max="90" min="90" style="0" width="9"/>
    <col collapsed="false" customWidth="true" hidden="false" outlineLevel="0" max="91" min="91" style="0" width="5.66"/>
    <col collapsed="false" customWidth="true" hidden="false" outlineLevel="0" max="92" min="92" style="0" width="43.44"/>
    <col collapsed="false" customWidth="true" hidden="false" outlineLevel="0" max="93" min="93" style="0" width="25.67"/>
    <col collapsed="false" customWidth="true" hidden="false" outlineLevel="0" max="95" min="94" style="0" width="4.56"/>
    <col collapsed="false" customWidth="true" hidden="false" outlineLevel="0" max="96" min="96" style="0" width="8.56"/>
    <col collapsed="false" customWidth="true" hidden="false" outlineLevel="0" max="97" min="97" style="0" width="9"/>
    <col collapsed="false" customWidth="true" hidden="false" outlineLevel="0" max="98" min="98" style="0" width="5.66"/>
    <col collapsed="false" customWidth="true" hidden="false" outlineLevel="0" max="99" min="99" style="0" width="43.44"/>
    <col collapsed="false" customWidth="true" hidden="false" outlineLevel="0" max="100" min="100" style="0" width="25.67"/>
    <col collapsed="false" customWidth="true" hidden="false" outlineLevel="0" max="102" min="101" style="0" width="4.56"/>
    <col collapsed="false" customWidth="true" hidden="false" outlineLevel="0" max="106" min="106" style="0" width="43.44"/>
    <col collapsed="false" customWidth="true" hidden="false" outlineLevel="0" max="107" min="107" style="0" width="25.67"/>
    <col collapsed="false" customWidth="true" hidden="false" outlineLevel="0" max="109" min="108" style="0" width="4.56"/>
    <col collapsed="false" customWidth="true" hidden="false" outlineLevel="0" max="113" min="113" style="0" width="43.44"/>
    <col collapsed="false" customWidth="true" hidden="false" outlineLevel="0" max="114" min="114" style="0" width="25.67"/>
    <col collapsed="false" customWidth="true" hidden="false" outlineLevel="0" max="116" min="115" style="0" width="4.56"/>
    <col collapsed="false" customWidth="true" hidden="false" outlineLevel="0" max="120" min="120" style="0" width="43.44"/>
    <col collapsed="false" customWidth="true" hidden="false" outlineLevel="0" max="121" min="121" style="0" width="25.67"/>
    <col collapsed="false" customWidth="true" hidden="false" outlineLevel="0" max="123" min="122" style="0" width="4.56"/>
    <col collapsed="false" customWidth="true" hidden="false" outlineLevel="0" max="127" min="127" style="0" width="43.44"/>
    <col collapsed="false" customWidth="true" hidden="false" outlineLevel="0" max="128" min="128" style="0" width="25.67"/>
    <col collapsed="false" customWidth="true" hidden="false" outlineLevel="0" max="130" min="129" style="0" width="4.56"/>
    <col collapsed="false" customWidth="true" hidden="false" outlineLevel="0" max="134" min="134" style="0" width="43.44"/>
    <col collapsed="false" customWidth="true" hidden="false" outlineLevel="0" max="135" min="135" style="0" width="25.67"/>
    <col collapsed="false" customWidth="true" hidden="false" outlineLevel="0" max="137" min="136" style="0" width="4.56"/>
    <col collapsed="false" customWidth="true" hidden="false" outlineLevel="0" max="141" min="141" style="0" width="43.44"/>
    <col collapsed="false" customWidth="true" hidden="false" outlineLevel="0" max="142" min="142" style="0" width="25.67"/>
    <col collapsed="false" customWidth="true" hidden="false" outlineLevel="0" max="144" min="143" style="0" width="4.56"/>
    <col collapsed="false" customWidth="true" hidden="false" outlineLevel="0" max="148" min="148" style="0" width="43.44"/>
    <col collapsed="false" customWidth="true" hidden="false" outlineLevel="0" max="149" min="149" style="0" width="25.67"/>
    <col collapsed="false" customWidth="true" hidden="false" outlineLevel="0" max="151" min="150" style="0" width="4.56"/>
    <col collapsed="false" customWidth="true" hidden="false" outlineLevel="0" max="155" min="155" style="0" width="43.44"/>
    <col collapsed="false" customWidth="true" hidden="false" outlineLevel="0" max="156" min="156" style="0" width="25.67"/>
    <col collapsed="false" customWidth="true" hidden="false" outlineLevel="0" max="158" min="157" style="0" width="4.56"/>
    <col collapsed="false" customWidth="true" hidden="false" outlineLevel="0" max="162" min="162" style="0" width="43.44"/>
    <col collapsed="false" customWidth="true" hidden="false" outlineLevel="0" max="163" min="163" style="0" width="25.67"/>
    <col collapsed="false" customWidth="true" hidden="false" outlineLevel="0" max="165" min="164" style="0" width="4.56"/>
    <col collapsed="false" customWidth="true" hidden="false" outlineLevel="0" max="169" min="169" style="0" width="43.44"/>
    <col collapsed="false" customWidth="true" hidden="false" outlineLevel="0" max="170" min="170" style="0" width="25.67"/>
    <col collapsed="false" customWidth="true" hidden="false" outlineLevel="0" max="172" min="171" style="0" width="4.56"/>
    <col collapsed="false" customWidth="true" hidden="false" outlineLevel="0" max="176" min="176" style="0" width="43.44"/>
    <col collapsed="false" customWidth="true" hidden="false" outlineLevel="0" max="177" min="177" style="0" width="25.67"/>
    <col collapsed="false" customWidth="true" hidden="false" outlineLevel="0" max="179" min="178" style="0" width="4.56"/>
    <col collapsed="false" customWidth="true" hidden="false" outlineLevel="0" max="183" min="183" style="0" width="43.44"/>
    <col collapsed="false" customWidth="true" hidden="false" outlineLevel="0" max="184" min="184" style="0" width="25.67"/>
    <col collapsed="false" customWidth="true" hidden="false" outlineLevel="0" max="186" min="185" style="0" width="4.56"/>
    <col collapsed="false" customWidth="true" hidden="false" outlineLevel="0" max="190" min="190" style="0" width="43.44"/>
    <col collapsed="false" customWidth="true" hidden="false" outlineLevel="0" max="191" min="191" style="0" width="25.67"/>
    <col collapsed="false" customWidth="true" hidden="false" outlineLevel="0" max="193" min="192" style="0" width="4.56"/>
    <col collapsed="false" customWidth="true" hidden="false" outlineLevel="0" max="197" min="197" style="0" width="43.44"/>
    <col collapsed="false" customWidth="true" hidden="false" outlineLevel="0" max="198" min="198" style="0" width="25.67"/>
    <col collapsed="false" customWidth="true" hidden="false" outlineLevel="0" max="200" min="199" style="0" width="4.56"/>
    <col collapsed="false" customWidth="true" hidden="false" outlineLevel="0" max="204" min="204" style="0" width="43.44"/>
    <col collapsed="false" customWidth="true" hidden="false" outlineLevel="0" max="205" min="205" style="0" width="25.67"/>
    <col collapsed="false" customWidth="true" hidden="false" outlineLevel="0" max="207" min="206" style="0" width="4.56"/>
    <col collapsed="false" customWidth="true" hidden="false" outlineLevel="0" max="211" min="211" style="0" width="43.44"/>
    <col collapsed="false" customWidth="true" hidden="false" outlineLevel="0" max="212" min="212" style="0" width="25.67"/>
    <col collapsed="false" customWidth="true" hidden="false" outlineLevel="0" max="214" min="213" style="0" width="4.56"/>
    <col collapsed="false" customWidth="true" hidden="false" outlineLevel="0" max="218" min="218" style="0" width="43.44"/>
    <col collapsed="false" customWidth="true" hidden="false" outlineLevel="0" max="219" min="219" style="0" width="25.67"/>
    <col collapsed="false" customWidth="true" hidden="false" outlineLevel="0" max="221" min="220" style="0" width="4.56"/>
    <col collapsed="false" customWidth="true" hidden="false" outlineLevel="0" max="225" min="225" style="0" width="43.44"/>
    <col collapsed="false" customWidth="true" hidden="false" outlineLevel="0" max="226" min="226" style="0" width="25.67"/>
    <col collapsed="false" customWidth="true" hidden="false" outlineLevel="0" max="228" min="227" style="0" width="4.56"/>
    <col collapsed="false" customWidth="true" hidden="false" outlineLevel="0" max="232" min="232" style="0" width="43.44"/>
    <col collapsed="false" customWidth="true" hidden="false" outlineLevel="0" max="233" min="233" style="0" width="25.67"/>
    <col collapsed="false" customWidth="true" hidden="false" outlineLevel="0" max="235" min="234" style="0" width="4.56"/>
    <col collapsed="false" customWidth="true" hidden="false" outlineLevel="0" max="239" min="239" style="0" width="43.44"/>
    <col collapsed="false" customWidth="true" hidden="false" outlineLevel="0" max="240" min="240" style="0" width="25.67"/>
    <col collapsed="false" customWidth="true" hidden="false" outlineLevel="0" max="242" min="241" style="0" width="4.56"/>
    <col collapsed="false" customWidth="true" hidden="false" outlineLevel="0" max="246" min="246" style="0" width="43.44"/>
    <col collapsed="false" customWidth="true" hidden="false" outlineLevel="0" max="247" min="247" style="0" width="25.67"/>
    <col collapsed="false" customWidth="true" hidden="false" outlineLevel="0" max="249" min="248" style="0" width="4.56"/>
    <col collapsed="false" customWidth="true" hidden="false" outlineLevel="0" max="253" min="253" style="0" width="43.44"/>
    <col collapsed="false" customWidth="true" hidden="false" outlineLevel="0" max="254" min="254" style="0" width="25.67"/>
    <col collapsed="false" customWidth="true" hidden="false" outlineLevel="0" max="256" min="255" style="0" width="4.56"/>
    <col collapsed="false" customWidth="true" hidden="false" outlineLevel="0" max="260" min="260" style="0" width="43.44"/>
    <col collapsed="false" customWidth="true" hidden="false" outlineLevel="0" max="261" min="261" style="0" width="25.67"/>
    <col collapsed="false" customWidth="true" hidden="false" outlineLevel="0" max="263" min="262" style="0" width="4.56"/>
    <col collapsed="false" customWidth="true" hidden="false" outlineLevel="0" max="267" min="267" style="0" width="43.44"/>
    <col collapsed="false" customWidth="true" hidden="false" outlineLevel="0" max="268" min="268" style="0" width="25.67"/>
    <col collapsed="false" customWidth="true" hidden="false" outlineLevel="0" max="270" min="269" style="0" width="4.56"/>
    <col collapsed="false" customWidth="true" hidden="false" outlineLevel="0" max="274" min="274" style="0" width="43.44"/>
    <col collapsed="false" customWidth="true" hidden="false" outlineLevel="0" max="275" min="275" style="0" width="25.67"/>
    <col collapsed="false" customWidth="true" hidden="false" outlineLevel="0" max="277" min="276" style="0" width="4.56"/>
    <col collapsed="false" customWidth="true" hidden="false" outlineLevel="0" max="281" min="281" style="0" width="43.44"/>
    <col collapsed="false" customWidth="true" hidden="false" outlineLevel="0" max="282" min="282" style="0" width="25.67"/>
    <col collapsed="false" customWidth="true" hidden="false" outlineLevel="0" max="284" min="283" style="0" width="4.56"/>
    <col collapsed="false" customWidth="true" hidden="false" outlineLevel="0" max="288" min="288" style="0" width="43.44"/>
    <col collapsed="false" customWidth="true" hidden="false" outlineLevel="0" max="289" min="289" style="0" width="25.67"/>
    <col collapsed="false" customWidth="true" hidden="false" outlineLevel="0" max="291" min="290" style="0" width="4.56"/>
    <col collapsed="false" customWidth="true" hidden="false" outlineLevel="0" max="295" min="295" style="0" width="43.44"/>
    <col collapsed="false" customWidth="true" hidden="false" outlineLevel="0" max="296" min="296" style="0" width="25.67"/>
    <col collapsed="false" customWidth="true" hidden="false" outlineLevel="0" max="298" min="297" style="0" width="4.56"/>
    <col collapsed="false" customWidth="true" hidden="false" outlineLevel="0" max="302" min="302" style="0" width="43.44"/>
    <col collapsed="false" customWidth="true" hidden="false" outlineLevel="0" max="303" min="303" style="0" width="25.67"/>
    <col collapsed="false" customWidth="true" hidden="false" outlineLevel="0" max="305" min="304" style="0" width="4.56"/>
    <col collapsed="false" customWidth="true" hidden="false" outlineLevel="0" max="309" min="309" style="0" width="43.44"/>
    <col collapsed="false" customWidth="true" hidden="false" outlineLevel="0" max="310" min="310" style="0" width="25.67"/>
    <col collapsed="false" customWidth="true" hidden="false" outlineLevel="0" max="312" min="311" style="0" width="4.56"/>
    <col collapsed="false" customWidth="true" hidden="false" outlineLevel="0" max="316" min="316" style="0" width="43.44"/>
    <col collapsed="false" customWidth="true" hidden="false" outlineLevel="0" max="317" min="317" style="0" width="25.67"/>
    <col collapsed="false" customWidth="true" hidden="false" outlineLevel="0" max="319" min="318" style="0" width="4.56"/>
    <col collapsed="false" customWidth="true" hidden="false" outlineLevel="0" max="323" min="323" style="0" width="43.44"/>
    <col collapsed="false" customWidth="true" hidden="false" outlineLevel="0" max="324" min="324" style="0" width="25.67"/>
    <col collapsed="false" customWidth="true" hidden="false" outlineLevel="0" max="326" min="325" style="0" width="4.56"/>
    <col collapsed="false" customWidth="true" hidden="false" outlineLevel="0" max="330" min="330" style="0" width="43.44"/>
    <col collapsed="false" customWidth="true" hidden="false" outlineLevel="0" max="331" min="331" style="0" width="25.67"/>
    <col collapsed="false" customWidth="true" hidden="false" outlineLevel="0" max="333" min="332" style="0" width="4.56"/>
    <col collapsed="false" customWidth="true" hidden="false" outlineLevel="0" max="337" min="337" style="0" width="43.44"/>
    <col collapsed="false" customWidth="true" hidden="false" outlineLevel="0" max="338" min="338" style="0" width="25.67"/>
    <col collapsed="false" customWidth="true" hidden="false" outlineLevel="0" max="340" min="339" style="0" width="4.56"/>
    <col collapsed="false" customWidth="true" hidden="false" outlineLevel="0" max="344" min="344" style="0" width="43.44"/>
    <col collapsed="false" customWidth="true" hidden="false" outlineLevel="0" max="345" min="345" style="0" width="25.67"/>
    <col collapsed="false" customWidth="true" hidden="false" outlineLevel="0" max="347" min="346" style="0" width="4.56"/>
    <col collapsed="false" customWidth="true" hidden="false" outlineLevel="0" max="351" min="351" style="0" width="43.44"/>
    <col collapsed="false" customWidth="true" hidden="false" outlineLevel="0" max="352" min="352" style="0" width="25.67"/>
    <col collapsed="false" customWidth="true" hidden="false" outlineLevel="0" max="354" min="353" style="0" width="4.56"/>
    <col collapsed="false" customWidth="true" hidden="false" outlineLevel="0" max="358" min="358" style="0" width="43.44"/>
    <col collapsed="false" customWidth="true" hidden="false" outlineLevel="0" max="359" min="359" style="0" width="25.67"/>
    <col collapsed="false" customWidth="true" hidden="false" outlineLevel="0" max="361" min="360" style="0" width="4.56"/>
    <col collapsed="false" customWidth="true" hidden="false" outlineLevel="0" max="365" min="365" style="0" width="43.44"/>
    <col collapsed="false" customWidth="true" hidden="false" outlineLevel="0" max="366" min="366" style="0" width="25.67"/>
    <col collapsed="false" customWidth="true" hidden="false" outlineLevel="0" max="368" min="367" style="0" width="4.56"/>
    <col collapsed="false" customWidth="true" hidden="false" outlineLevel="0" max="369" min="369" style="0" width="8.56"/>
    <col collapsed="false" customWidth="true" hidden="false" outlineLevel="0" max="370" min="370" style="0" width="9"/>
    <col collapsed="false" customWidth="true" hidden="false" outlineLevel="0" max="371" min="371" style="0" width="5.66"/>
    <col collapsed="false" customWidth="true" hidden="false" outlineLevel="0" max="372" min="372" style="0" width="43.44"/>
    <col collapsed="false" customWidth="true" hidden="false" outlineLevel="0" max="373" min="373" style="0" width="25.67"/>
    <col collapsed="false" customWidth="true" hidden="false" outlineLevel="0" max="375" min="374" style="0" width="4.56"/>
    <col collapsed="false" customWidth="true" hidden="false" outlineLevel="0" max="379" min="379" style="0" width="43.44"/>
    <col collapsed="false" customWidth="true" hidden="false" outlineLevel="0" max="380" min="380" style="0" width="25.67"/>
    <col collapsed="false" customWidth="true" hidden="false" outlineLevel="0" max="382" min="381" style="0" width="4.56"/>
    <col collapsed="false" customWidth="true" hidden="false" outlineLevel="0" max="391" min="383" style="0" width="16.67"/>
    <col collapsed="false" customWidth="true" hidden="false" outlineLevel="0" max="393" min="392" style="0" width="4.56"/>
    <col collapsed="false" customWidth="true" hidden="false" outlineLevel="0" max="394" min="394" style="0" width="8.56"/>
    <col collapsed="false" customWidth="true" hidden="false" outlineLevel="0" max="395" min="395" style="0" width="9"/>
    <col collapsed="false" customWidth="true" hidden="false" outlineLevel="0" max="396" min="396" style="0" width="5.66"/>
    <col collapsed="false" customWidth="true" hidden="false" outlineLevel="0" max="397" min="397" style="0" width="43.44"/>
    <col collapsed="false" customWidth="true" hidden="false" outlineLevel="0" max="398" min="398" style="0" width="25.67"/>
    <col collapsed="false" customWidth="true" hidden="false" outlineLevel="0" max="400" min="399" style="0" width="4.56"/>
    <col collapsed="false" customWidth="true" hidden="false" outlineLevel="0" max="404" min="404" style="0" width="43.44"/>
    <col collapsed="false" customWidth="true" hidden="false" outlineLevel="0" max="405" min="405" style="0" width="25.67"/>
    <col collapsed="false" customWidth="true" hidden="false" outlineLevel="0" max="407" min="406" style="0" width="4.56"/>
    <col collapsed="false" customWidth="true" hidden="false" outlineLevel="0" max="411" min="411" style="0" width="43.44"/>
    <col collapsed="false" customWidth="true" hidden="false" outlineLevel="0" max="412" min="412" style="0" width="25.67"/>
    <col collapsed="false" customWidth="true" hidden="false" outlineLevel="0" max="414" min="413" style="0" width="4.56"/>
    <col collapsed="false" customWidth="true" hidden="false" outlineLevel="0" max="415" min="415" style="0" width="8.56"/>
    <col collapsed="false" customWidth="true" hidden="false" outlineLevel="0" max="416" min="416" style="0" width="9"/>
    <col collapsed="false" customWidth="true" hidden="false" outlineLevel="0" max="417" min="417" style="0" width="5.66"/>
    <col collapsed="false" customWidth="true" hidden="false" outlineLevel="0" max="418" min="418" style="0" width="43.44"/>
    <col collapsed="false" customWidth="true" hidden="false" outlineLevel="0" max="419" min="419" style="0" width="25.67"/>
    <col collapsed="false" customWidth="true" hidden="false" outlineLevel="0" max="421" min="420" style="0" width="4.56"/>
    <col collapsed="false" customWidth="true" hidden="false" outlineLevel="0" max="425" min="425" style="0" width="43.44"/>
    <col collapsed="false" customWidth="true" hidden="false" outlineLevel="0" max="426" min="426" style="0" width="25.67"/>
    <col collapsed="false" customWidth="true" hidden="false" outlineLevel="0" max="428" min="427" style="0" width="4.56"/>
    <col collapsed="false" customWidth="true" hidden="false" outlineLevel="0" max="432" min="432" style="0" width="43.44"/>
    <col collapsed="false" customWidth="true" hidden="false" outlineLevel="0" max="433" min="433" style="0" width="25.67"/>
    <col collapsed="false" customWidth="true" hidden="false" outlineLevel="0" max="435" min="434" style="0" width="4.56"/>
    <col collapsed="false" customWidth="true" hidden="false" outlineLevel="0" max="436" min="436" style="0" width="8.56"/>
    <col collapsed="false" customWidth="true" hidden="false" outlineLevel="0" max="437" min="437" style="0" width="9"/>
    <col collapsed="false" customWidth="true" hidden="false" outlineLevel="0" max="438" min="438" style="0" width="5.66"/>
    <col collapsed="false" customWidth="true" hidden="false" outlineLevel="0" max="439" min="439" style="0" width="43.44"/>
    <col collapsed="false" customWidth="true" hidden="false" outlineLevel="0" max="440" min="440" style="0" width="25.67"/>
    <col collapsed="false" customWidth="true" hidden="false" outlineLevel="0" max="442" min="441" style="0" width="4.56"/>
    <col collapsed="false" customWidth="true" hidden="false" outlineLevel="0" max="446" min="446" style="0" width="43.44"/>
    <col collapsed="false" customWidth="true" hidden="false" outlineLevel="0" max="447" min="447" style="0" width="25.67"/>
    <col collapsed="false" customWidth="true" hidden="false" outlineLevel="0" max="449" min="448" style="0" width="4.56"/>
    <col collapsed="false" customWidth="true" hidden="false" outlineLevel="0" max="453" min="453" style="0" width="43.44"/>
    <col collapsed="false" customWidth="true" hidden="false" outlineLevel="0" max="454" min="454" style="0" width="25.67"/>
    <col collapsed="false" customWidth="true" hidden="false" outlineLevel="0" max="456" min="455" style="0" width="4.56"/>
    <col collapsed="false" customWidth="true" hidden="false" outlineLevel="0" max="457" min="457" style="0" width="8.56"/>
    <col collapsed="false" customWidth="true" hidden="false" outlineLevel="0" max="458" min="458" style="0" width="9"/>
    <col collapsed="false" customWidth="true" hidden="false" outlineLevel="0" max="459" min="459" style="0" width="5.66"/>
    <col collapsed="false" customWidth="true" hidden="false" outlineLevel="0" max="460" min="460" style="0" width="43.44"/>
    <col collapsed="false" customWidth="true" hidden="false" outlineLevel="0" max="461" min="461" style="0" width="25.67"/>
    <col collapsed="false" customWidth="true" hidden="false" outlineLevel="0" max="463" min="462" style="0" width="4.56"/>
    <col collapsed="false" customWidth="true" hidden="false" outlineLevel="0" max="467" min="467" style="0" width="43.44"/>
    <col collapsed="false" customWidth="true" hidden="false" outlineLevel="0" max="468" min="468" style="0" width="25.67"/>
    <col collapsed="false" customWidth="true" hidden="false" outlineLevel="0" max="470" min="469" style="0" width="4.56"/>
    <col collapsed="false" customWidth="true" hidden="false" outlineLevel="0" max="474" min="474" style="0" width="43.44"/>
    <col collapsed="false" customWidth="true" hidden="false" outlineLevel="0" max="475" min="475" style="0" width="25.67"/>
    <col collapsed="false" customWidth="true" hidden="false" outlineLevel="0" max="477" min="476" style="0" width="4.56"/>
    <col collapsed="false" customWidth="true" hidden="false" outlineLevel="0" max="478" min="478" style="0" width="8.56"/>
    <col collapsed="false" customWidth="true" hidden="false" outlineLevel="0" max="479" min="479" style="0" width="9"/>
    <col collapsed="false" customWidth="true" hidden="false" outlineLevel="0" max="480" min="480" style="0" width="5.66"/>
    <col collapsed="false" customWidth="true" hidden="false" outlineLevel="0" max="481" min="481" style="0" width="43.44"/>
    <col collapsed="false" customWidth="true" hidden="false" outlineLevel="0" max="482" min="482" style="0" width="25.67"/>
    <col collapsed="false" customWidth="true" hidden="false" outlineLevel="0" max="484" min="483" style="0" width="4.56"/>
    <col collapsed="false" customWidth="true" hidden="false" outlineLevel="0" max="488" min="488" style="0" width="43.44"/>
    <col collapsed="false" customWidth="true" hidden="false" outlineLevel="0" max="489" min="489" style="0" width="25.67"/>
    <col collapsed="false" customWidth="true" hidden="false" outlineLevel="0" max="491" min="490" style="0" width="4.56"/>
    <col collapsed="false" customWidth="true" hidden="false" outlineLevel="0" max="495" min="495" style="0" width="43.44"/>
    <col collapsed="false" customWidth="true" hidden="false" outlineLevel="0" max="496" min="496" style="0" width="25.67"/>
    <col collapsed="false" customWidth="true" hidden="false" outlineLevel="0" max="498" min="497" style="0" width="4.56"/>
    <col collapsed="false" customWidth="true" hidden="false" outlineLevel="0" max="499" min="499" style="0" width="8.56"/>
    <col collapsed="false" customWidth="true" hidden="false" outlineLevel="0" max="500" min="500" style="0" width="9"/>
    <col collapsed="false" customWidth="true" hidden="false" outlineLevel="0" max="501" min="501" style="0" width="5.66"/>
    <col collapsed="false" customWidth="true" hidden="false" outlineLevel="0" max="502" min="502" style="0" width="43.44"/>
    <col collapsed="false" customWidth="true" hidden="false" outlineLevel="0" max="503" min="503" style="0" width="25.67"/>
    <col collapsed="false" customWidth="true" hidden="false" outlineLevel="0" max="505" min="504" style="0" width="4.56"/>
    <col collapsed="false" customWidth="true" hidden="false" outlineLevel="0" max="509" min="509" style="0" width="43.44"/>
    <col collapsed="false" customWidth="true" hidden="false" outlineLevel="0" max="510" min="510" style="0" width="25.67"/>
    <col collapsed="false" customWidth="true" hidden="false" outlineLevel="0" max="512" min="511" style="0" width="4.56"/>
    <col collapsed="false" customWidth="true" hidden="false" outlineLevel="0" max="516" min="516" style="0" width="43.44"/>
    <col collapsed="false" customWidth="true" hidden="false" outlineLevel="0" max="517" min="517" style="0" width="25.67"/>
    <col collapsed="false" customWidth="true" hidden="false" outlineLevel="0" max="519" min="518" style="0" width="4.56"/>
    <col collapsed="false" customWidth="true" hidden="false" outlineLevel="0" max="520" min="520" style="0" width="8.56"/>
    <col collapsed="false" customWidth="true" hidden="false" outlineLevel="0" max="521" min="521" style="0" width="9"/>
    <col collapsed="false" customWidth="true" hidden="false" outlineLevel="0" max="522" min="522" style="0" width="5.66"/>
    <col collapsed="false" customWidth="true" hidden="false" outlineLevel="0" max="523" min="523" style="0" width="43.44"/>
    <col collapsed="false" customWidth="true" hidden="false" outlineLevel="0" max="524" min="524" style="0" width="25.67"/>
    <col collapsed="false" customWidth="true" hidden="false" outlineLevel="0" max="526" min="525" style="0" width="4.56"/>
    <col collapsed="false" customWidth="true" hidden="false" outlineLevel="0" max="530" min="530" style="0" width="43.44"/>
    <col collapsed="false" customWidth="true" hidden="false" outlineLevel="0" max="531" min="531" style="0" width="25.67"/>
    <col collapsed="false" customWidth="true" hidden="false" outlineLevel="0" max="533" min="532" style="0" width="4.56"/>
    <col collapsed="false" customWidth="true" hidden="false" outlineLevel="0" max="537" min="537" style="0" width="43.44"/>
    <col collapsed="false" customWidth="true" hidden="false" outlineLevel="0" max="538" min="538" style="0" width="25.67"/>
    <col collapsed="false" customWidth="true" hidden="false" outlineLevel="0" max="540" min="539" style="0" width="4.56"/>
    <col collapsed="false" customWidth="true" hidden="false" outlineLevel="0" max="541" min="541" style="0" width="8.56"/>
    <col collapsed="false" customWidth="true" hidden="false" outlineLevel="0" max="542" min="542" style="0" width="9"/>
    <col collapsed="false" customWidth="true" hidden="false" outlineLevel="0" max="543" min="543" style="0" width="5.66"/>
    <col collapsed="false" customWidth="true" hidden="false" outlineLevel="0" max="544" min="544" style="0" width="43.44"/>
    <col collapsed="false" customWidth="true" hidden="false" outlineLevel="0" max="545" min="545" style="0" width="25.67"/>
    <col collapsed="false" customWidth="true" hidden="false" outlineLevel="0" max="547" min="546" style="0" width="4.56"/>
    <col collapsed="false" customWidth="true" hidden="false" outlineLevel="0" max="551" min="551" style="0" width="43.44"/>
    <col collapsed="false" customWidth="true" hidden="false" outlineLevel="0" max="552" min="552" style="0" width="25.67"/>
    <col collapsed="false" customWidth="true" hidden="false" outlineLevel="0" max="554" min="553" style="0" width="4.56"/>
    <col collapsed="false" customWidth="true" hidden="false" outlineLevel="0" max="558" min="558" style="0" width="43.44"/>
    <col collapsed="false" customWidth="true" hidden="false" outlineLevel="0" max="559" min="559" style="0" width="25.67"/>
    <col collapsed="false" customWidth="true" hidden="false" outlineLevel="0" max="561" min="560" style="0" width="4.56"/>
    <col collapsed="false" customWidth="true" hidden="false" outlineLevel="0" max="565" min="565" style="0" width="43.44"/>
    <col collapsed="false" customWidth="true" hidden="false" outlineLevel="0" max="566" min="566" style="0" width="25.67"/>
    <col collapsed="false" customWidth="true" hidden="false" outlineLevel="0" max="568" min="567" style="0" width="4.56"/>
    <col collapsed="false" customWidth="true" hidden="false" outlineLevel="0" max="572" min="572" style="0" width="43.44"/>
    <col collapsed="false" customWidth="true" hidden="false" outlineLevel="0" max="573" min="573" style="0" width="25.67"/>
    <col collapsed="false" customWidth="true" hidden="false" outlineLevel="0" max="575" min="574" style="0" width="4.56"/>
    <col collapsed="false" customWidth="true" hidden="false" outlineLevel="0" max="579" min="579" style="0" width="43.44"/>
    <col collapsed="false" customWidth="true" hidden="false" outlineLevel="0" max="580" min="580" style="0" width="25.67"/>
    <col collapsed="false" customWidth="true" hidden="false" outlineLevel="0" max="582" min="581" style="0" width="4.56"/>
    <col collapsed="false" customWidth="true" hidden="false" outlineLevel="0" max="586" min="586" style="0" width="43.44"/>
    <col collapsed="false" customWidth="true" hidden="false" outlineLevel="0" max="587" min="587" style="0" width="25.67"/>
    <col collapsed="false" customWidth="true" hidden="false" outlineLevel="0" max="589" min="588" style="0" width="4.56"/>
    <col collapsed="false" customWidth="true" hidden="false" outlineLevel="0" max="593" min="593" style="0" width="43.44"/>
    <col collapsed="false" customWidth="true" hidden="false" outlineLevel="0" max="594" min="594" style="0" width="25.67"/>
    <col collapsed="false" customWidth="true" hidden="false" outlineLevel="0" max="596" min="595" style="0" width="4.56"/>
    <col collapsed="false" customWidth="true" hidden="false" outlineLevel="0" max="600" min="600" style="0" width="43.44"/>
    <col collapsed="false" customWidth="true" hidden="false" outlineLevel="0" max="601" min="601" style="0" width="25.67"/>
    <col collapsed="false" customWidth="true" hidden="false" outlineLevel="0" max="603" min="602" style="0" width="4.56"/>
    <col collapsed="false" customWidth="true" hidden="false" outlineLevel="0" max="607" min="607" style="0" width="43.44"/>
    <col collapsed="false" customWidth="true" hidden="false" outlineLevel="0" max="608" min="608" style="0" width="25.67"/>
    <col collapsed="false" customWidth="true" hidden="false" outlineLevel="0" max="610" min="609" style="0" width="4.56"/>
    <col collapsed="false" customWidth="true" hidden="false" outlineLevel="0" max="614" min="614" style="0" width="43.44"/>
    <col collapsed="false" customWidth="true" hidden="false" outlineLevel="0" max="615" min="615" style="0" width="25.67"/>
    <col collapsed="false" customWidth="true" hidden="false" outlineLevel="0" max="617" min="616" style="0" width="4.56"/>
    <col collapsed="false" customWidth="true" hidden="false" outlineLevel="0" max="621" min="621" style="0" width="43.44"/>
    <col collapsed="false" customWidth="true" hidden="false" outlineLevel="0" max="622" min="622" style="0" width="25.67"/>
    <col collapsed="false" customWidth="true" hidden="false" outlineLevel="0" max="624" min="623" style="0" width="4.56"/>
    <col collapsed="false" customWidth="true" hidden="false" outlineLevel="0" max="628" min="628" style="0" width="43.44"/>
    <col collapsed="false" customWidth="true" hidden="false" outlineLevel="0" max="629" min="629" style="0" width="25.67"/>
    <col collapsed="false" customWidth="true" hidden="false" outlineLevel="0" max="631" min="630" style="0" width="4.56"/>
    <col collapsed="false" customWidth="true" hidden="false" outlineLevel="0" max="635" min="635" style="0" width="43.44"/>
    <col collapsed="false" customWidth="true" hidden="false" outlineLevel="0" max="636" min="636" style="0" width="25.67"/>
    <col collapsed="false" customWidth="true" hidden="false" outlineLevel="0" max="638" min="637" style="0" width="4.56"/>
    <col collapsed="false" customWidth="true" hidden="false" outlineLevel="0" max="642" min="642" style="0" width="43.44"/>
    <col collapsed="false" customWidth="true" hidden="false" outlineLevel="0" max="643" min="643" style="0" width="25.67"/>
    <col collapsed="false" customWidth="true" hidden="false" outlineLevel="0" max="645" min="644" style="0" width="4.56"/>
    <col collapsed="false" customWidth="true" hidden="false" outlineLevel="0" max="649" min="649" style="0" width="43.44"/>
    <col collapsed="false" customWidth="true" hidden="false" outlineLevel="0" max="650" min="650" style="0" width="25.67"/>
    <col collapsed="false" customWidth="true" hidden="false" outlineLevel="0" max="652" min="651" style="0" width="4.56"/>
    <col collapsed="false" customWidth="true" hidden="false" outlineLevel="0" max="656" min="656" style="0" width="43.44"/>
    <col collapsed="false" customWidth="true" hidden="false" outlineLevel="0" max="657" min="657" style="0" width="25.67"/>
    <col collapsed="false" customWidth="true" hidden="false" outlineLevel="0" max="659" min="658" style="0" width="4.56"/>
    <col collapsed="false" customWidth="true" hidden="false" outlineLevel="0" max="663" min="663" style="0" width="43.44"/>
    <col collapsed="false" customWidth="true" hidden="false" outlineLevel="0" max="664" min="664" style="0" width="25.67"/>
    <col collapsed="false" customWidth="true" hidden="false" outlineLevel="0" max="666" min="665" style="0" width="4.56"/>
    <col collapsed="false" customWidth="true" hidden="false" outlineLevel="0" max="670" min="670" style="0" width="43.44"/>
    <col collapsed="false" customWidth="true" hidden="false" outlineLevel="0" max="671" min="671" style="0" width="25.67"/>
    <col collapsed="false" customWidth="true" hidden="false" outlineLevel="0" max="673" min="672" style="0" width="4.56"/>
    <col collapsed="false" customWidth="true" hidden="false" outlineLevel="0" max="677" min="677" style="0" width="43.44"/>
    <col collapsed="false" customWidth="true" hidden="false" outlineLevel="0" max="678" min="678" style="0" width="25.67"/>
    <col collapsed="false" customWidth="true" hidden="false" outlineLevel="0" max="680" min="679" style="0" width="4.56"/>
    <col collapsed="false" customWidth="true" hidden="false" outlineLevel="0" max="684" min="684" style="0" width="43.44"/>
    <col collapsed="false" customWidth="true" hidden="false" outlineLevel="0" max="685" min="685" style="0" width="25.67"/>
    <col collapsed="false" customWidth="true" hidden="false" outlineLevel="0" max="687" min="686" style="0" width="4.56"/>
    <col collapsed="false" customWidth="true" hidden="false" outlineLevel="0" max="691" min="691" style="0" width="43.44"/>
    <col collapsed="false" customWidth="true" hidden="false" outlineLevel="0" max="692" min="692" style="0" width="25.67"/>
    <col collapsed="false" customWidth="true" hidden="false" outlineLevel="0" max="694" min="693" style="0" width="4.56"/>
    <col collapsed="false" customWidth="true" hidden="false" outlineLevel="0" max="698" min="698" style="0" width="43.44"/>
    <col collapsed="false" customWidth="true" hidden="false" outlineLevel="0" max="699" min="699" style="0" width="25.67"/>
    <col collapsed="false" customWidth="true" hidden="false" outlineLevel="0" max="701" min="700" style="0" width="4.56"/>
    <col collapsed="false" customWidth="true" hidden="false" outlineLevel="0" max="705" min="705" style="0" width="43.44"/>
    <col collapsed="false" customWidth="true" hidden="false" outlineLevel="0" max="706" min="706" style="0" width="25.67"/>
    <col collapsed="false" customWidth="true" hidden="false" outlineLevel="0" max="708" min="707" style="0" width="4.56"/>
    <col collapsed="false" customWidth="true" hidden="false" outlineLevel="0" max="712" min="712" style="0" width="43.44"/>
    <col collapsed="false" customWidth="true" hidden="false" outlineLevel="0" max="713" min="713" style="0" width="25.67"/>
    <col collapsed="false" customWidth="true" hidden="false" outlineLevel="0" max="715" min="714" style="0" width="4.56"/>
    <col collapsed="false" customWidth="true" hidden="false" outlineLevel="0" max="719" min="719" style="0" width="43.44"/>
    <col collapsed="false" customWidth="true" hidden="false" outlineLevel="0" max="720" min="720" style="0" width="25.67"/>
    <col collapsed="false" customWidth="true" hidden="false" outlineLevel="0" max="722" min="721" style="0" width="4.56"/>
    <col collapsed="false" customWidth="true" hidden="false" outlineLevel="0" max="726" min="726" style="0" width="43.44"/>
    <col collapsed="false" customWidth="true" hidden="false" outlineLevel="0" max="727" min="727" style="0" width="25.67"/>
    <col collapsed="false" customWidth="true" hidden="false" outlineLevel="0" max="729" min="728" style="0" width="4.56"/>
    <col collapsed="false" customWidth="true" hidden="false" outlineLevel="0" max="733" min="733" style="0" width="43.44"/>
    <col collapsed="false" customWidth="true" hidden="false" outlineLevel="0" max="734" min="734" style="0" width="25.67"/>
    <col collapsed="false" customWidth="true" hidden="false" outlineLevel="0" max="736" min="735" style="0" width="4.56"/>
    <col collapsed="false" customWidth="true" hidden="false" outlineLevel="0" max="740" min="740" style="0" width="43.44"/>
    <col collapsed="false" customWidth="true" hidden="false" outlineLevel="0" max="741" min="741" style="0" width="25.67"/>
    <col collapsed="false" customWidth="true" hidden="false" outlineLevel="0" max="743" min="742" style="0" width="4.56"/>
    <col collapsed="false" customWidth="true" hidden="false" outlineLevel="0" max="747" min="747" style="0" width="43.44"/>
    <col collapsed="false" customWidth="true" hidden="false" outlineLevel="0" max="748" min="748" style="0" width="25.67"/>
    <col collapsed="false" customWidth="true" hidden="false" outlineLevel="0" max="750" min="749" style="0" width="4.56"/>
    <col collapsed="false" customWidth="true" hidden="false" outlineLevel="0" max="754" min="754" style="0" width="43.44"/>
    <col collapsed="false" customWidth="true" hidden="false" outlineLevel="0" max="755" min="755" style="0" width="25.67"/>
    <col collapsed="false" customWidth="true" hidden="false" outlineLevel="0" max="757" min="756" style="0" width="4.56"/>
    <col collapsed="false" customWidth="true" hidden="false" outlineLevel="0" max="761" min="761" style="0" width="43.44"/>
    <col collapsed="false" customWidth="true" hidden="false" outlineLevel="0" max="762" min="762" style="0" width="25.67"/>
    <col collapsed="false" customWidth="true" hidden="false" outlineLevel="0" max="764" min="763" style="0" width="4.56"/>
    <col collapsed="false" customWidth="true" hidden="false" outlineLevel="0" max="768" min="768" style="0" width="43.44"/>
    <col collapsed="false" customWidth="true" hidden="false" outlineLevel="0" max="769" min="769" style="0" width="25.67"/>
    <col collapsed="false" customWidth="true" hidden="false" outlineLevel="0" max="771" min="770" style="0" width="4.56"/>
    <col collapsed="false" customWidth="true" hidden="false" outlineLevel="0" max="775" min="775" style="0" width="43.44"/>
    <col collapsed="false" customWidth="true" hidden="false" outlineLevel="0" max="776" min="776" style="0" width="25.67"/>
    <col collapsed="false" customWidth="true" hidden="false" outlineLevel="0" max="778" min="777" style="0" width="4.56"/>
    <col collapsed="false" customWidth="true" hidden="false" outlineLevel="0" max="782" min="782" style="0" width="43.44"/>
    <col collapsed="false" customWidth="true" hidden="false" outlineLevel="0" max="783" min="783" style="0" width="25.67"/>
    <col collapsed="false" customWidth="true" hidden="false" outlineLevel="0" max="785" min="784" style="0" width="4.56"/>
    <col collapsed="false" customWidth="true" hidden="false" outlineLevel="0" max="789" min="789" style="0" width="43.44"/>
    <col collapsed="false" customWidth="true" hidden="false" outlineLevel="0" max="790" min="790" style="0" width="25.67"/>
    <col collapsed="false" customWidth="true" hidden="false" outlineLevel="0" max="792" min="791" style="0" width="4.56"/>
    <col collapsed="false" customWidth="true" hidden="false" outlineLevel="0" max="796" min="796" style="0" width="43.44"/>
    <col collapsed="false" customWidth="true" hidden="false" outlineLevel="0" max="797" min="797" style="0" width="25.67"/>
    <col collapsed="false" customWidth="true" hidden="false" outlineLevel="0" max="799" min="798" style="0" width="4.56"/>
    <col collapsed="false" customWidth="true" hidden="false" outlineLevel="0" max="803" min="803" style="0" width="43.44"/>
    <col collapsed="false" customWidth="true" hidden="false" outlineLevel="0" max="804" min="804" style="0" width="25.67"/>
    <col collapsed="false" customWidth="true" hidden="false" outlineLevel="0" max="806" min="805" style="0" width="4.56"/>
    <col collapsed="false" customWidth="true" hidden="false" outlineLevel="0" max="810" min="810" style="0" width="43.44"/>
    <col collapsed="false" customWidth="true" hidden="false" outlineLevel="0" max="811" min="811" style="0" width="25.67"/>
  </cols>
  <sheetData>
    <row r="2" customFormat="false" ht="14.25" hidden="false" customHeight="false" outlineLevel="0" collapsed="false">
      <c r="C2" s="73" t="s">
        <v>333</v>
      </c>
      <c r="D2" s="73"/>
      <c r="E2" s="73"/>
      <c r="F2" s="73"/>
      <c r="G2" s="73"/>
      <c r="L2" s="73" t="s">
        <v>334</v>
      </c>
      <c r="M2" s="73"/>
      <c r="N2" s="73"/>
      <c r="O2" s="73"/>
      <c r="P2" s="73"/>
      <c r="S2" s="73" t="s">
        <v>335</v>
      </c>
      <c r="T2" s="73"/>
      <c r="U2" s="73"/>
      <c r="V2" s="73"/>
      <c r="W2" s="73"/>
      <c r="Z2" s="73" t="s">
        <v>336</v>
      </c>
      <c r="AA2" s="73"/>
      <c r="AB2" s="73"/>
      <c r="AC2" s="73"/>
      <c r="AD2" s="73"/>
      <c r="AG2" s="73" t="s">
        <v>337</v>
      </c>
      <c r="AH2" s="73"/>
      <c r="AI2" s="73"/>
      <c r="AJ2" s="73"/>
      <c r="AK2" s="73"/>
      <c r="AN2" s="73" t="s">
        <v>338</v>
      </c>
      <c r="AO2" s="73"/>
      <c r="AP2" s="73"/>
      <c r="AQ2" s="73"/>
      <c r="AR2" s="73"/>
      <c r="AU2" s="73" t="s">
        <v>339</v>
      </c>
      <c r="AV2" s="73"/>
      <c r="AW2" s="73"/>
      <c r="AX2" s="73"/>
      <c r="AY2" s="73"/>
      <c r="BB2" s="73" t="s">
        <v>340</v>
      </c>
      <c r="BC2" s="73"/>
      <c r="BD2" s="73"/>
      <c r="BE2" s="73"/>
      <c r="BF2" s="73"/>
      <c r="BI2" s="73" t="s">
        <v>341</v>
      </c>
      <c r="BJ2" s="73"/>
      <c r="BK2" s="73"/>
      <c r="BL2" s="73"/>
      <c r="BM2" s="73"/>
      <c r="BP2" s="73" t="s">
        <v>342</v>
      </c>
      <c r="BQ2" s="73"/>
      <c r="BR2" s="73"/>
      <c r="BS2" s="73"/>
      <c r="BT2" s="73"/>
      <c r="BW2" s="73" t="s">
        <v>343</v>
      </c>
      <c r="BX2" s="73"/>
      <c r="BY2" s="73"/>
      <c r="BZ2" s="73"/>
      <c r="CA2" s="73"/>
      <c r="CD2" s="73" t="s">
        <v>344</v>
      </c>
      <c r="CE2" s="73"/>
      <c r="CF2" s="73"/>
      <c r="CG2" s="73"/>
      <c r="CH2" s="73"/>
      <c r="CK2" s="73" t="s">
        <v>345</v>
      </c>
      <c r="CL2" s="73"/>
      <c r="CM2" s="73"/>
      <c r="CN2" s="73"/>
      <c r="CO2" s="73"/>
      <c r="CR2" s="73" t="s">
        <v>346</v>
      </c>
      <c r="CS2" s="73"/>
      <c r="CT2" s="73"/>
      <c r="CU2" s="73"/>
      <c r="CV2" s="73"/>
      <c r="CY2" s="73" t="s">
        <v>347</v>
      </c>
      <c r="CZ2" s="73"/>
      <c r="DA2" s="73"/>
      <c r="DB2" s="73"/>
      <c r="DC2" s="73"/>
      <c r="DF2" s="73" t="s">
        <v>348</v>
      </c>
      <c r="DG2" s="73"/>
      <c r="DH2" s="73"/>
      <c r="DI2" s="73"/>
      <c r="DJ2" s="73"/>
      <c r="DM2" s="73" t="s">
        <v>349</v>
      </c>
      <c r="DN2" s="73"/>
      <c r="DO2" s="73"/>
      <c r="DP2" s="73"/>
      <c r="DQ2" s="73"/>
      <c r="DT2" s="73" t="s">
        <v>350</v>
      </c>
      <c r="DU2" s="73"/>
      <c r="DV2" s="73"/>
      <c r="DW2" s="73"/>
      <c r="DX2" s="73"/>
      <c r="EA2" s="73" t="s">
        <v>351</v>
      </c>
      <c r="EB2" s="73"/>
      <c r="EC2" s="73"/>
      <c r="ED2" s="73"/>
      <c r="EE2" s="73"/>
      <c r="EH2" s="73" t="s">
        <v>352</v>
      </c>
      <c r="EI2" s="73"/>
      <c r="EJ2" s="73"/>
      <c r="EK2" s="73"/>
      <c r="EL2" s="73"/>
      <c r="EO2" s="73" t="s">
        <v>353</v>
      </c>
      <c r="EP2" s="73"/>
      <c r="EQ2" s="73"/>
      <c r="ER2" s="73"/>
      <c r="ES2" s="73"/>
      <c r="EV2" s="73" t="s">
        <v>354</v>
      </c>
      <c r="EW2" s="73"/>
      <c r="EX2" s="73"/>
      <c r="EY2" s="73"/>
      <c r="EZ2" s="73"/>
      <c r="FC2" s="73" t="s">
        <v>355</v>
      </c>
      <c r="FD2" s="73"/>
      <c r="FE2" s="73"/>
      <c r="FF2" s="73"/>
      <c r="FG2" s="73"/>
      <c r="FJ2" s="73" t="s">
        <v>356</v>
      </c>
      <c r="FK2" s="73"/>
      <c r="FL2" s="73"/>
      <c r="FM2" s="73"/>
      <c r="FN2" s="73"/>
      <c r="FQ2" s="73" t="s">
        <v>357</v>
      </c>
      <c r="FR2" s="73"/>
      <c r="FS2" s="73"/>
      <c r="FT2" s="73"/>
      <c r="FU2" s="73"/>
      <c r="FX2" s="73" t="s">
        <v>358</v>
      </c>
      <c r="FY2" s="73"/>
      <c r="FZ2" s="73"/>
      <c r="GA2" s="73"/>
      <c r="GB2" s="73"/>
      <c r="GE2" s="73" t="s">
        <v>359</v>
      </c>
      <c r="GF2" s="73"/>
      <c r="GG2" s="73"/>
      <c r="GH2" s="73"/>
      <c r="GI2" s="73"/>
      <c r="GL2" s="73" t="s">
        <v>360</v>
      </c>
      <c r="GM2" s="73"/>
      <c r="GN2" s="73"/>
      <c r="GO2" s="73"/>
      <c r="GP2" s="73"/>
      <c r="GS2" s="73" t="s">
        <v>361</v>
      </c>
      <c r="GT2" s="73"/>
      <c r="GU2" s="73"/>
      <c r="GV2" s="73"/>
      <c r="GW2" s="73"/>
      <c r="GZ2" s="73" t="s">
        <v>362</v>
      </c>
      <c r="HA2" s="73"/>
      <c r="HB2" s="73"/>
      <c r="HC2" s="73"/>
      <c r="HD2" s="73"/>
      <c r="HG2" s="73" t="s">
        <v>363</v>
      </c>
      <c r="HH2" s="73"/>
      <c r="HI2" s="73"/>
      <c r="HJ2" s="73"/>
      <c r="HK2" s="73"/>
      <c r="HN2" s="73" t="s">
        <v>364</v>
      </c>
      <c r="HO2" s="73"/>
      <c r="HP2" s="73"/>
      <c r="HQ2" s="73"/>
      <c r="HR2" s="73"/>
      <c r="HU2" s="73" t="s">
        <v>365</v>
      </c>
      <c r="HV2" s="73"/>
      <c r="HW2" s="73"/>
      <c r="HX2" s="73"/>
      <c r="HY2" s="73"/>
      <c r="IB2" s="73" t="s">
        <v>366</v>
      </c>
      <c r="IC2" s="73"/>
      <c r="ID2" s="73"/>
      <c r="IE2" s="73"/>
      <c r="IF2" s="73"/>
      <c r="II2" s="73" t="s">
        <v>367</v>
      </c>
      <c r="IJ2" s="73"/>
      <c r="IK2" s="73"/>
      <c r="IL2" s="73"/>
      <c r="IM2" s="73"/>
      <c r="IP2" s="73" t="s">
        <v>368</v>
      </c>
      <c r="IQ2" s="73"/>
      <c r="IR2" s="73"/>
      <c r="IS2" s="73"/>
      <c r="IT2" s="73"/>
      <c r="IW2" s="73" t="s">
        <v>369</v>
      </c>
      <c r="IX2" s="73"/>
      <c r="IY2" s="73"/>
      <c r="IZ2" s="73"/>
      <c r="JA2" s="73"/>
      <c r="JD2" s="73" t="s">
        <v>370</v>
      </c>
      <c r="JE2" s="73"/>
      <c r="JF2" s="73"/>
      <c r="JG2" s="73"/>
      <c r="JH2" s="73"/>
      <c r="JK2" s="73" t="s">
        <v>371</v>
      </c>
      <c r="JL2" s="73"/>
      <c r="JM2" s="73"/>
      <c r="JN2" s="73"/>
      <c r="JO2" s="73"/>
      <c r="JR2" s="73" t="s">
        <v>372</v>
      </c>
      <c r="JS2" s="73"/>
      <c r="JT2" s="73"/>
      <c r="JU2" s="73"/>
      <c r="JV2" s="73"/>
      <c r="JY2" s="73" t="s">
        <v>373</v>
      </c>
      <c r="JZ2" s="73"/>
      <c r="KA2" s="73"/>
      <c r="KB2" s="73"/>
      <c r="KC2" s="73"/>
      <c r="KF2" s="73" t="s">
        <v>374</v>
      </c>
      <c r="KG2" s="73"/>
      <c r="KH2" s="73"/>
      <c r="KI2" s="73"/>
      <c r="KJ2" s="73"/>
      <c r="KM2" s="73" t="s">
        <v>375</v>
      </c>
      <c r="KN2" s="73"/>
      <c r="KO2" s="73"/>
      <c r="KP2" s="73"/>
      <c r="KQ2" s="73"/>
    </row>
    <row r="3" customFormat="false" ht="14.25" hidden="false" customHeight="false" outlineLevel="0" collapsed="false">
      <c r="C3" s="87" t="s">
        <v>376</v>
      </c>
      <c r="D3" s="87" t="s">
        <v>377</v>
      </c>
      <c r="L3" s="87" t="s">
        <v>376</v>
      </c>
      <c r="M3" s="87" t="s">
        <v>377</v>
      </c>
      <c r="S3" s="87" t="s">
        <v>376</v>
      </c>
      <c r="T3" s="87" t="s">
        <v>377</v>
      </c>
      <c r="Z3" s="87" t="s">
        <v>376</v>
      </c>
      <c r="AA3" s="87" t="s">
        <v>377</v>
      </c>
      <c r="AG3" s="87" t="s">
        <v>376</v>
      </c>
      <c r="AH3" s="87" t="s">
        <v>377</v>
      </c>
      <c r="AN3" s="87" t="s">
        <v>376</v>
      </c>
      <c r="AO3" s="87" t="s">
        <v>377</v>
      </c>
      <c r="AU3" s="87" t="s">
        <v>376</v>
      </c>
      <c r="AV3" s="87" t="s">
        <v>377</v>
      </c>
      <c r="BB3" s="87" t="s">
        <v>376</v>
      </c>
      <c r="BC3" s="87" t="s">
        <v>377</v>
      </c>
      <c r="BI3" s="87" t="s">
        <v>376</v>
      </c>
      <c r="BJ3" s="87" t="s">
        <v>377</v>
      </c>
      <c r="BP3" s="87" t="s">
        <v>376</v>
      </c>
      <c r="BQ3" s="87" t="s">
        <v>377</v>
      </c>
      <c r="BW3" s="87" t="s">
        <v>376</v>
      </c>
      <c r="BX3" s="87" t="s">
        <v>377</v>
      </c>
      <c r="CD3" s="87" t="s">
        <v>376</v>
      </c>
      <c r="CE3" s="87" t="s">
        <v>377</v>
      </c>
      <c r="CK3" s="87" t="s">
        <v>376</v>
      </c>
      <c r="CL3" s="87" t="s">
        <v>377</v>
      </c>
      <c r="CR3" s="87" t="s">
        <v>376</v>
      </c>
      <c r="CS3" s="87" t="s">
        <v>377</v>
      </c>
      <c r="CY3" s="87" t="s">
        <v>376</v>
      </c>
      <c r="CZ3" s="87" t="s">
        <v>377</v>
      </c>
      <c r="DF3" s="87" t="s">
        <v>376</v>
      </c>
      <c r="DG3" s="87" t="s">
        <v>377</v>
      </c>
      <c r="DM3" s="87" t="s">
        <v>376</v>
      </c>
      <c r="DN3" s="87" t="s">
        <v>377</v>
      </c>
      <c r="DT3" s="87" t="s">
        <v>376</v>
      </c>
      <c r="DU3" s="87" t="s">
        <v>377</v>
      </c>
      <c r="EA3" s="87" t="s">
        <v>376</v>
      </c>
      <c r="EB3" s="87" t="s">
        <v>377</v>
      </c>
      <c r="EH3" s="87" t="s">
        <v>376</v>
      </c>
      <c r="EI3" s="87" t="s">
        <v>377</v>
      </c>
      <c r="EO3" s="87" t="s">
        <v>376</v>
      </c>
      <c r="EP3" s="87" t="s">
        <v>377</v>
      </c>
      <c r="EV3" s="87" t="s">
        <v>376</v>
      </c>
      <c r="EW3" s="87" t="s">
        <v>377</v>
      </c>
      <c r="FC3" s="87" t="s">
        <v>376</v>
      </c>
      <c r="FD3" s="87" t="s">
        <v>377</v>
      </c>
      <c r="FJ3" s="87" t="s">
        <v>376</v>
      </c>
      <c r="FK3" s="87" t="s">
        <v>377</v>
      </c>
      <c r="FQ3" s="87" t="s">
        <v>376</v>
      </c>
      <c r="FR3" s="87" t="s">
        <v>377</v>
      </c>
      <c r="FX3" s="87" t="s">
        <v>376</v>
      </c>
      <c r="FY3" s="87" t="s">
        <v>377</v>
      </c>
      <c r="GE3" s="87" t="s">
        <v>376</v>
      </c>
      <c r="GF3" s="87" t="s">
        <v>377</v>
      </c>
      <c r="GL3" s="87" t="s">
        <v>376</v>
      </c>
      <c r="GM3" s="87" t="s">
        <v>377</v>
      </c>
      <c r="GS3" s="87" t="s">
        <v>376</v>
      </c>
      <c r="GT3" s="87" t="s">
        <v>377</v>
      </c>
      <c r="GZ3" s="87" t="s">
        <v>376</v>
      </c>
      <c r="HA3" s="87" t="s">
        <v>377</v>
      </c>
      <c r="HG3" s="87" t="s">
        <v>376</v>
      </c>
      <c r="HH3" s="87" t="s">
        <v>377</v>
      </c>
      <c r="HN3" s="87" t="s">
        <v>376</v>
      </c>
      <c r="HO3" s="87" t="s">
        <v>377</v>
      </c>
      <c r="HU3" s="87" t="s">
        <v>376</v>
      </c>
      <c r="HV3" s="87" t="s">
        <v>377</v>
      </c>
      <c r="IB3" s="87" t="s">
        <v>376</v>
      </c>
      <c r="IC3" s="87" t="s">
        <v>377</v>
      </c>
      <c r="II3" s="87" t="s">
        <v>376</v>
      </c>
      <c r="IJ3" s="87" t="s">
        <v>377</v>
      </c>
      <c r="IP3" s="87" t="s">
        <v>376</v>
      </c>
      <c r="IQ3" s="87" t="s">
        <v>377</v>
      </c>
      <c r="IW3" s="87" t="s">
        <v>376</v>
      </c>
      <c r="IX3" s="87" t="s">
        <v>377</v>
      </c>
      <c r="JD3" s="87" t="s">
        <v>376</v>
      </c>
      <c r="JE3" s="87" t="s">
        <v>377</v>
      </c>
      <c r="JK3" s="87" t="s">
        <v>376</v>
      </c>
      <c r="JL3" s="87" t="s">
        <v>377</v>
      </c>
      <c r="JR3" s="87" t="s">
        <v>376</v>
      </c>
      <c r="JS3" s="87" t="s">
        <v>377</v>
      </c>
      <c r="JY3" s="87" t="s">
        <v>376</v>
      </c>
      <c r="JZ3" s="87" t="s">
        <v>377</v>
      </c>
      <c r="KF3" s="87" t="s">
        <v>376</v>
      </c>
      <c r="KG3" s="87" t="s">
        <v>377</v>
      </c>
      <c r="KM3" s="87" t="s">
        <v>376</v>
      </c>
      <c r="KN3" s="87" t="s">
        <v>377</v>
      </c>
    </row>
    <row r="4" customFormat="false" ht="18" hidden="false" customHeight="false" outlineLevel="0" collapsed="false">
      <c r="C4" s="1" t="s">
        <v>13</v>
      </c>
      <c r="E4" s="10"/>
      <c r="F4" s="10" t="s">
        <v>15</v>
      </c>
      <c r="G4" s="10"/>
      <c r="L4" s="8" t="s">
        <v>47</v>
      </c>
      <c r="M4" s="8"/>
      <c r="N4" s="10"/>
      <c r="O4" s="10" t="s">
        <v>15</v>
      </c>
      <c r="P4" s="10"/>
      <c r="S4" s="8" t="s">
        <v>7</v>
      </c>
      <c r="T4" s="16"/>
      <c r="U4" s="10"/>
      <c r="V4" s="10" t="s">
        <v>15</v>
      </c>
      <c r="W4" s="10"/>
      <c r="Z4" s="8" t="s">
        <v>13</v>
      </c>
      <c r="AA4" s="16"/>
      <c r="AB4" s="10"/>
      <c r="AC4" s="10" t="s">
        <v>15</v>
      </c>
      <c r="AD4" s="10"/>
      <c r="AG4" s="8" t="s">
        <v>20</v>
      </c>
      <c r="AH4" s="16"/>
      <c r="AI4" s="10"/>
      <c r="AJ4" s="39" t="s">
        <v>15</v>
      </c>
      <c r="AK4" s="10"/>
      <c r="AN4" s="8" t="s">
        <v>73</v>
      </c>
      <c r="AO4" s="16"/>
      <c r="AP4" s="10"/>
      <c r="AQ4" s="39" t="s">
        <v>15</v>
      </c>
      <c r="AR4" s="10"/>
      <c r="AU4" s="8" t="s">
        <v>76</v>
      </c>
      <c r="AV4" s="16"/>
      <c r="AW4" s="10"/>
      <c r="AX4" s="39" t="s">
        <v>15</v>
      </c>
      <c r="AY4" s="10"/>
      <c r="BB4" s="8" t="s">
        <v>38</v>
      </c>
      <c r="BC4" s="16"/>
      <c r="BD4" s="10"/>
      <c r="BE4" s="39" t="s">
        <v>15</v>
      </c>
      <c r="BF4" s="10"/>
      <c r="BI4" s="8" t="s">
        <v>92</v>
      </c>
      <c r="BJ4" s="16"/>
      <c r="BK4" s="10"/>
      <c r="BL4" s="39" t="s">
        <v>15</v>
      </c>
      <c r="BM4" s="10"/>
      <c r="BP4" s="8" t="s">
        <v>97</v>
      </c>
      <c r="BQ4" s="16"/>
      <c r="BR4" s="10"/>
      <c r="BS4" s="39" t="s">
        <v>15</v>
      </c>
      <c r="BT4" s="10"/>
      <c r="BW4" s="8" t="s">
        <v>47</v>
      </c>
      <c r="BX4" s="16"/>
      <c r="BY4" s="10"/>
      <c r="BZ4" s="39" t="s">
        <v>15</v>
      </c>
      <c r="CA4" s="10"/>
      <c r="CD4" s="8" t="s">
        <v>106</v>
      </c>
      <c r="CE4" s="16"/>
      <c r="CF4" s="10"/>
      <c r="CG4" s="10" t="s">
        <v>15</v>
      </c>
      <c r="CH4" s="10"/>
      <c r="CK4" s="8" t="s">
        <v>13</v>
      </c>
      <c r="CL4" s="16"/>
      <c r="CM4" s="42"/>
      <c r="CN4" s="10" t="s">
        <v>15</v>
      </c>
      <c r="CO4" s="10"/>
      <c r="CR4" s="8" t="s">
        <v>120</v>
      </c>
      <c r="CS4" s="16"/>
      <c r="CT4" s="42"/>
      <c r="CU4" s="10" t="s">
        <v>15</v>
      </c>
      <c r="CV4" s="10"/>
      <c r="CY4" s="8" t="s">
        <v>106</v>
      </c>
      <c r="CZ4" s="16"/>
      <c r="DA4" s="10"/>
      <c r="DB4" s="10" t="s">
        <v>15</v>
      </c>
      <c r="DC4" s="10"/>
      <c r="DF4" s="8" t="s">
        <v>106</v>
      </c>
      <c r="DG4" s="16"/>
      <c r="DH4" s="10"/>
      <c r="DI4" s="10" t="s">
        <v>15</v>
      </c>
      <c r="DJ4" s="10"/>
      <c r="DM4" s="8" t="s">
        <v>13</v>
      </c>
      <c r="DN4" s="16"/>
      <c r="DO4" s="10"/>
      <c r="DP4" s="10" t="s">
        <v>15</v>
      </c>
      <c r="DQ4" s="10"/>
      <c r="DT4" s="8" t="s">
        <v>139</v>
      </c>
      <c r="DU4" s="16"/>
      <c r="DV4" s="10"/>
      <c r="DW4" s="10" t="s">
        <v>15</v>
      </c>
      <c r="DX4" s="10"/>
      <c r="EA4" s="8" t="s">
        <v>120</v>
      </c>
      <c r="EB4" s="16"/>
      <c r="EC4" s="10"/>
      <c r="ED4" s="10" t="s">
        <v>15</v>
      </c>
      <c r="EE4" s="10"/>
      <c r="EH4" s="8" t="s">
        <v>151</v>
      </c>
      <c r="EI4" s="16"/>
      <c r="EJ4" s="10"/>
      <c r="EK4" s="10" t="s">
        <v>15</v>
      </c>
      <c r="EL4" s="10"/>
      <c r="EO4" s="8" t="s">
        <v>73</v>
      </c>
      <c r="EP4" s="16"/>
      <c r="EQ4" s="10"/>
      <c r="ER4" s="10" t="s">
        <v>15</v>
      </c>
      <c r="ES4" s="10"/>
      <c r="EV4" s="8" t="s">
        <v>76</v>
      </c>
      <c r="EW4" s="16"/>
      <c r="EX4" s="10"/>
      <c r="EY4" s="10" t="s">
        <v>15</v>
      </c>
      <c r="EZ4" s="10"/>
      <c r="FC4" s="8" t="s">
        <v>38</v>
      </c>
      <c r="FD4" s="16"/>
      <c r="FE4" s="10"/>
      <c r="FF4" s="10" t="s">
        <v>15</v>
      </c>
      <c r="FG4" s="10"/>
      <c r="FJ4" s="8" t="s">
        <v>106</v>
      </c>
      <c r="FK4" s="16"/>
      <c r="FL4" s="10"/>
      <c r="FM4" s="10" t="s">
        <v>15</v>
      </c>
      <c r="FN4" s="10"/>
      <c r="FQ4" s="8" t="s">
        <v>13</v>
      </c>
      <c r="FR4" s="16"/>
      <c r="FS4" s="10"/>
      <c r="FT4" s="39" t="s">
        <v>15</v>
      </c>
      <c r="FU4" s="10" t="n">
        <v>1</v>
      </c>
      <c r="FX4" s="8" t="s">
        <v>120</v>
      </c>
      <c r="FY4" s="16"/>
      <c r="FZ4" s="10"/>
      <c r="GA4" s="39" t="s">
        <v>15</v>
      </c>
      <c r="GB4" s="10"/>
      <c r="GE4" s="8" t="s">
        <v>73</v>
      </c>
      <c r="GF4" s="16"/>
      <c r="GG4" s="10"/>
      <c r="GH4" s="39" t="s">
        <v>15</v>
      </c>
      <c r="GI4" s="10"/>
      <c r="GL4" s="8" t="s">
        <v>76</v>
      </c>
      <c r="GM4" s="16"/>
      <c r="GN4" s="10"/>
      <c r="GO4" s="39" t="s">
        <v>15</v>
      </c>
      <c r="GP4" s="10"/>
      <c r="GS4" s="8" t="s">
        <v>38</v>
      </c>
      <c r="GT4" s="16"/>
      <c r="GU4" s="10"/>
      <c r="GV4" s="39" t="s">
        <v>15</v>
      </c>
      <c r="GW4" s="10"/>
      <c r="GZ4" s="8" t="s">
        <v>92</v>
      </c>
      <c r="HA4" s="16"/>
      <c r="HB4" s="45"/>
      <c r="HC4" s="39" t="s">
        <v>15</v>
      </c>
      <c r="HD4" s="10"/>
      <c r="HG4" s="8" t="s">
        <v>97</v>
      </c>
      <c r="HH4" s="16"/>
      <c r="HI4" s="10"/>
      <c r="HJ4" s="39" t="s">
        <v>15</v>
      </c>
      <c r="HK4" s="10"/>
      <c r="HN4" s="8" t="s">
        <v>47</v>
      </c>
      <c r="HO4" s="16"/>
      <c r="HP4" s="10"/>
      <c r="HQ4" s="39" t="s">
        <v>15</v>
      </c>
      <c r="HR4" s="10"/>
      <c r="HU4" s="8" t="s">
        <v>247</v>
      </c>
      <c r="HV4" s="16"/>
      <c r="HW4" s="10"/>
      <c r="HX4" s="39" t="s">
        <v>15</v>
      </c>
      <c r="HY4" s="10"/>
      <c r="IB4" s="8" t="s">
        <v>254</v>
      </c>
      <c r="IC4" s="16"/>
      <c r="ID4" s="10"/>
      <c r="IE4" s="39" t="s">
        <v>15</v>
      </c>
      <c r="IF4" s="10" t="n">
        <v>1</v>
      </c>
      <c r="II4" s="8" t="s">
        <v>259</v>
      </c>
      <c r="IJ4" s="16"/>
      <c r="IK4" s="10"/>
      <c r="IL4" s="39" t="s">
        <v>15</v>
      </c>
      <c r="IM4" s="10"/>
      <c r="IP4" s="8" t="s">
        <v>268</v>
      </c>
      <c r="IQ4" s="16"/>
      <c r="IR4" s="10"/>
      <c r="IS4" s="39" t="s">
        <v>15</v>
      </c>
      <c r="IT4" s="10"/>
      <c r="IW4" s="8" t="s">
        <v>273</v>
      </c>
      <c r="IX4" s="16"/>
      <c r="IY4" s="10"/>
      <c r="IZ4" s="39" t="s">
        <v>15</v>
      </c>
      <c r="JA4" s="10"/>
      <c r="JD4" s="8" t="s">
        <v>280</v>
      </c>
      <c r="JE4" s="16"/>
      <c r="JF4" s="10"/>
      <c r="JG4" s="39" t="s">
        <v>15</v>
      </c>
      <c r="JH4" s="10"/>
      <c r="JK4" s="8" t="s">
        <v>283</v>
      </c>
      <c r="JL4" s="16"/>
      <c r="JM4" s="10"/>
      <c r="JN4" s="39" t="s">
        <v>15</v>
      </c>
      <c r="JO4" s="10"/>
      <c r="JR4" s="8" t="s">
        <v>287</v>
      </c>
      <c r="JS4" s="16"/>
      <c r="JT4" s="45"/>
      <c r="JU4" s="39" t="s">
        <v>15</v>
      </c>
      <c r="JV4" s="10"/>
      <c r="JY4" s="8" t="s">
        <v>292</v>
      </c>
      <c r="JZ4" s="16"/>
      <c r="KA4" s="10"/>
      <c r="KB4" s="39" t="s">
        <v>15</v>
      </c>
      <c r="KC4" s="10"/>
      <c r="KF4" s="8" t="s">
        <v>298</v>
      </c>
      <c r="KG4" s="16"/>
      <c r="KH4" s="10"/>
      <c r="KI4" s="39" t="s">
        <v>15</v>
      </c>
      <c r="KJ4" s="10"/>
      <c r="KM4" s="8" t="s">
        <v>302</v>
      </c>
      <c r="KN4" s="16"/>
      <c r="KO4" s="10"/>
      <c r="KP4" s="39" t="s">
        <v>15</v>
      </c>
      <c r="KQ4" s="10"/>
    </row>
    <row r="5" customFormat="false" ht="54" hidden="false" customHeight="false" outlineLevel="0" collapsed="false">
      <c r="C5" s="88" t="n">
        <v>1</v>
      </c>
      <c r="D5" s="89" t="str">
        <f aca="true">IF(AND(PersionalInfoQ2=ForCodesYES,COUNTA(INDIRECT("$F"&amp;ROW()-C5&amp;":$K"&amp;ROW()-C5))&lt;&gt;COUNTA(INDIRECT("$F"&amp;ROW()&amp;":$K"&amp;ROW()))),OFFSET(D5,-C5,-1),"Ok")</f>
        <v>Ok</v>
      </c>
      <c r="E5" s="10"/>
      <c r="F5" s="18" t="s">
        <v>16</v>
      </c>
      <c r="G5" s="13"/>
      <c r="L5" s="8" t="n">
        <v>1</v>
      </c>
      <c r="M5" s="8" t="str">
        <f aca="true">IF(AND(PersionalInfoQ9=ForCodesYES,COUNTA(INDIRECT("$F"&amp;ROW()-L5&amp;":$K"&amp;ROW()-L5))&lt;&gt;COUNTA(INDIRECT("$F"&amp;ROW()&amp;":$K"&amp;ROW()))),OFFSET(M5,-L5,-1),"Ok")</f>
        <v>Ok</v>
      </c>
      <c r="N5" s="10"/>
      <c r="O5" s="18" t="s">
        <v>49</v>
      </c>
      <c r="P5" s="13"/>
      <c r="S5" s="16" t="n">
        <v>1</v>
      </c>
      <c r="T5" s="8" t="str">
        <f aca="true">IF(COUNTA(INDIRECT("$F"&amp;ROW()-S5&amp;":$K"&amp;ROW()-S5))&lt;&gt;COUNTA(INDIRECT("$F"&amp;ROW()&amp;":$K"&amp;ROW())),OFFSET(T5,-S5,-1),"Ok")</f>
        <v>Ok</v>
      </c>
      <c r="U5" s="10"/>
      <c r="V5" s="18" t="s">
        <v>60</v>
      </c>
      <c r="W5" s="13"/>
      <c r="Z5" s="16" t="n">
        <v>1</v>
      </c>
      <c r="AA5" s="8" t="str">
        <f aca="true">IF(AND(EducWorkQ2=ForCodesYES,COUNTA(INDIRECT("$F"&amp;ROW()-Z5&amp;":$K"&amp;ROW()-Z5))&lt;&gt;COUNTA(INDIRECT("$F"&amp;ROW()&amp;":$K"&amp;ROW()))),OFFSET(AA5,-Z5,-1),"Ok")</f>
        <v>Ok</v>
      </c>
      <c r="AB5" s="10"/>
      <c r="AC5" s="18" t="s">
        <v>65</v>
      </c>
      <c r="AD5" s="13"/>
      <c r="AG5" s="16" t="n">
        <v>1</v>
      </c>
      <c r="AH5" s="8" t="str">
        <f aca="true">IF(COUNTA(INDIRECT("$F"&amp;ROW()-AG5&amp;":$K"&amp;ROW()-AG5))&lt;&gt;COUNTA(INDIRECT("$F"&amp;ROW()&amp;":$K"&amp;ROW())),OFFSET(AH5,-AG5,-1),"Ok")</f>
        <v>Ok</v>
      </c>
      <c r="AI5" s="10"/>
      <c r="AJ5" s="40" t="s">
        <v>65</v>
      </c>
      <c r="AK5" s="13"/>
      <c r="AN5" s="16" t="n">
        <v>1</v>
      </c>
      <c r="AO5" s="8" t="str">
        <f aca="true">IF(AND(EducWorkQ4=ForCodesYES,COUNTA(INDIRECT("$F"&amp;ROW()-AN5&amp;":$K"&amp;ROW()-AN5))&lt;&gt;COUNTA(INDIRECT("$F"&amp;ROW()&amp;":$K"&amp;ROW()))),OFFSET(AO5,-AN5,-1),"Ok")</f>
        <v>Ok</v>
      </c>
      <c r="AP5" s="10"/>
      <c r="AQ5" s="40" t="s">
        <v>65</v>
      </c>
      <c r="AR5" s="13"/>
      <c r="AU5" s="16" t="n">
        <v>1</v>
      </c>
      <c r="AV5" s="8" t="str">
        <f aca="true">IF(AND(EducWorkQ5=ForCodesYES,COUNTA(INDIRECT("$F"&amp;ROW()-AU5&amp;":$K"&amp;ROW()-AU5))&lt;&gt;COUNTA(INDIRECT("$F"&amp;ROW()&amp;":$K"&amp;ROW()))),OFFSET(AV5,-AU5,-1),"Ok")</f>
        <v>Ok</v>
      </c>
      <c r="AW5" s="10"/>
      <c r="AX5" s="40" t="s">
        <v>77</v>
      </c>
      <c r="AY5" s="13"/>
      <c r="BB5" s="16" t="n">
        <v>1</v>
      </c>
      <c r="BC5" s="8" t="str">
        <f aca="true">IF(AND(EducWorkQ6=ForCodesYES,COUNTA(INDIRECT("$F"&amp;ROW()-BB5&amp;":$K"&amp;ROW()-BB5))&lt;&gt;COUNTA(INDIRECT("$F"&amp;ROW()&amp;":$K"&amp;ROW()))),OFFSET(BC5,-BB5,-1),"Ok")</f>
        <v>Ok</v>
      </c>
      <c r="BD5" s="10"/>
      <c r="BE5" s="40" t="s">
        <v>85</v>
      </c>
      <c r="BF5" s="13"/>
      <c r="BI5" s="16" t="n">
        <v>1</v>
      </c>
      <c r="BJ5" s="8" t="str">
        <f aca="true">IF(AND(EducWorkQ7=ForCodesYES,COUNTA(INDIRECT("$F"&amp;ROW()-BI5&amp;":$K"&amp;ROW()-BI5))&lt;&gt;COUNTA(INDIRECT("$F"&amp;ROW()&amp;":$K"&amp;ROW()))),OFFSET(BJ5,-BI5,-1),"Ok")</f>
        <v>Ok</v>
      </c>
      <c r="BK5" s="10"/>
      <c r="BL5" s="40" t="s">
        <v>93</v>
      </c>
      <c r="BM5" s="13"/>
      <c r="BP5" s="16" t="n">
        <v>1</v>
      </c>
      <c r="BQ5" s="8" t="str">
        <f aca="true">IF(AND(EducWorkQ8=ForCodesYES,COUNTA(INDIRECT("$F"&amp;ROW()-BP5&amp;":$K"&amp;ROW()-BP5))&lt;&gt;COUNTA(INDIRECT("$F"&amp;ROW()&amp;":$K"&amp;ROW()))),OFFSET(BQ5,-BP5,-1),"Ok")</f>
        <v>Ok</v>
      </c>
      <c r="BR5" s="10"/>
      <c r="BS5" s="40" t="s">
        <v>93</v>
      </c>
      <c r="BT5" s="13"/>
      <c r="BW5" s="16" t="n">
        <v>1</v>
      </c>
      <c r="BX5" s="8" t="str">
        <f aca="true">IF(AND(EducWorkQ9=ForCodesYES,COUNTA(INDIRECT("$F"&amp;ROW()-BW5&amp;":$K"&amp;ROW()-BW5))&lt;&gt;COUNTA(INDIRECT("$F"&amp;ROW()&amp;":$K"&amp;ROW()))),OFFSET(BX5,-BW5,-1),"Ok")</f>
        <v>Ok</v>
      </c>
      <c r="BY5" s="10"/>
      <c r="BZ5" s="40" t="s">
        <v>102</v>
      </c>
      <c r="CA5" s="13"/>
      <c r="CD5" s="16" t="n">
        <v>1</v>
      </c>
      <c r="CE5" s="8" t="str">
        <f aca="true">IF(AND(RelationQ1=ForCodesYES,COUNTA(INDIRECT("$F"&amp;ROW()-CD5&amp;":$K"&amp;ROW()-CD5))&lt;&gt;COUNTA(INDIRECT("$F"&amp;ROW()&amp;":$K"&amp;ROW()))),OFFSET(CE5,-CD5,-1),"Ok")</f>
        <v>Ok</v>
      </c>
      <c r="CF5" s="10"/>
      <c r="CG5" s="18" t="s">
        <v>107</v>
      </c>
      <c r="CH5" s="13"/>
      <c r="CK5" s="16" t="n">
        <v>1</v>
      </c>
      <c r="CL5" s="8" t="str">
        <f aca="true">IF(AND(RelationQ3=ForCodesYES,COUNTA(INDIRECT("$F"&amp;ROW()-CK5&amp;":$K"&amp;ROW()-CK5))&lt;&gt;COUNTA(INDIRECT("$F"&amp;ROW()&amp;":$K"&amp;ROW()))),OFFSET(CL5,-CK5,-1),"Ok")</f>
        <v>Ok</v>
      </c>
      <c r="CM5" s="42"/>
      <c r="CN5" s="18" t="s">
        <v>113</v>
      </c>
      <c r="CO5" s="13"/>
      <c r="CR5" s="16" t="n">
        <v>1</v>
      </c>
      <c r="CS5" s="8" t="str">
        <f aca="true">IF(AND(RelationQ4=ForCodesYES,COUNTA(INDIRECT("$F"&amp;ROW()-CR5&amp;":$K"&amp;ROW()-CR5))&lt;&gt;COUNTA(INDIRECT("$F"&amp;ROW()&amp;":$K"&amp;ROW()))),OFFSET(CS5,-CR5,-1),"Ok")</f>
        <v>Ok</v>
      </c>
      <c r="CT5" s="42"/>
      <c r="CU5" s="18" t="s">
        <v>121</v>
      </c>
      <c r="CV5" s="13"/>
      <c r="CY5" s="16" t="n">
        <v>1</v>
      </c>
      <c r="CZ5" s="8" t="str">
        <f aca="true">IF(AND(ChargesQ1=ForCodesYES,COUNTA(INDIRECT("$F"&amp;ROW()-CY5&amp;":$K"&amp;ROW()-CY5))&lt;&gt;COUNTA(INDIRECT("$F"&amp;ROW()&amp;":$K"&amp;ROW()))),OFFSET(CZ5,-CY5,-1),"Ok")</f>
        <v>Ok</v>
      </c>
      <c r="DA5" s="10"/>
      <c r="DB5" s="18" t="s">
        <v>100</v>
      </c>
      <c r="DC5" s="30"/>
      <c r="DF5" s="16" t="n">
        <v>1</v>
      </c>
      <c r="DG5" s="8" t="str">
        <f aca="true">IF(AND(ChargesQ1=ForCodesYES,COUNTA(INDIRECT("$F"&amp;ROW()-DF5&amp;":$K"&amp;ROW()-DF5))&lt;&gt;COUNTA(INDIRECT("$F"&amp;ROW()&amp;":$K"&amp;ROW()))),OFFSET(DG5,-DF5,-1),"Ok")</f>
        <v>Ok</v>
      </c>
      <c r="DH5" s="10"/>
      <c r="DI5" s="18" t="s">
        <v>131</v>
      </c>
      <c r="DJ5" s="13"/>
      <c r="DM5" s="16" t="n">
        <v>1</v>
      </c>
      <c r="DN5" s="8" t="str">
        <f aca="true">IF(AND(ChargesQ2=ForCodesYES,COUNTA(INDIRECT("$F"&amp;ROW()-DM5&amp;":$K"&amp;ROW()-DM5))&lt;&gt;COUNTA(INDIRECT("$F"&amp;ROW()&amp;":$K"&amp;ROW()))),OFFSET(DN5,-DM5,-1),"Ok")</f>
        <v>Ok</v>
      </c>
      <c r="DO5" s="10"/>
      <c r="DP5" s="18" t="s">
        <v>136</v>
      </c>
      <c r="DQ5" s="13"/>
      <c r="DT5" s="16" t="n">
        <v>1</v>
      </c>
      <c r="DU5" s="8" t="str">
        <f aca="true">IF(AND(ChargesQ2=ForCodesYES,COUNTA(INDIRECT("$F"&amp;ROW()-DT5&amp;":$K"&amp;ROW()-DT5))&lt;&gt;COUNTA(INDIRECT("$F"&amp;ROW()&amp;":$K"&amp;ROW()))),OFFSET(DU5,-DT5,-1),"Ok")</f>
        <v>Ok</v>
      </c>
      <c r="DV5" s="10"/>
      <c r="DW5" s="18" t="s">
        <v>131</v>
      </c>
      <c r="DX5" s="13"/>
      <c r="EA5" s="16" t="n">
        <v>1</v>
      </c>
      <c r="EB5" s="8" t="str">
        <f aca="true">IF(AND(ChargesQ3=ForCodesYES,COUNTA(INDIRECT("$F"&amp;ROW()-EA5&amp;":$K"&amp;ROW()-EA5))&lt;&gt;COUNTA(INDIRECT("$F"&amp;ROW()&amp;":$K"&amp;ROW()))),OFFSET(EB5,-EA5,-1),"Ok")</f>
        <v>Ok</v>
      </c>
      <c r="EC5" s="10"/>
      <c r="ED5" s="18" t="s">
        <v>146</v>
      </c>
      <c r="EE5" s="13"/>
      <c r="EH5" s="16" t="n">
        <v>1</v>
      </c>
      <c r="EI5" s="8" t="str">
        <f aca="true">IF(AND(ChargesQ3_2=ForCodesYES,COUNTA(INDIRECT("$F"&amp;ROW()-EH5&amp;":$K"&amp;ROW()-EH5))&lt;&gt;COUNTA(INDIRECT("$F"&amp;ROW()&amp;":$K"&amp;ROW()))),OFFSET(EI5,-EH5,-1),"Ok")</f>
        <v>Ok</v>
      </c>
      <c r="EJ5" s="10"/>
      <c r="EK5" s="18" t="s">
        <v>152</v>
      </c>
      <c r="EL5" s="13"/>
      <c r="EO5" s="16" t="n">
        <v>1</v>
      </c>
      <c r="EP5" s="8" t="str">
        <f aca="true">IF(AND(ChargesQ4=ForCodesYES,COUNTA(INDIRECT("$F"&amp;ROW()-EO5&amp;":$K"&amp;ROW()-EO5))&lt;&gt;COUNTA(INDIRECT("$F"&amp;ROW()&amp;":$K"&amp;ROW()))),OFFSET(EP5,-EO5,-1),"Ok")</f>
        <v>Ok</v>
      </c>
      <c r="EQ5" s="10"/>
      <c r="ER5" s="18" t="s">
        <v>158</v>
      </c>
      <c r="ES5" s="13"/>
      <c r="EV5" s="16" t="n">
        <v>1</v>
      </c>
      <c r="EW5" s="8" t="str">
        <f aca="true">IF(AND(ChargesQ5=ForCodesYES,COUNTA(INDIRECT("$F"&amp;ROW()-EV5&amp;":$K"&amp;ROW()-EV5))&lt;&gt;COUNTA(INDIRECT("$F"&amp;ROW()&amp;":$K"&amp;ROW()))),OFFSET(EW5,-EV5,-1),"Ok")</f>
        <v>Ok</v>
      </c>
      <c r="EX5" s="10"/>
      <c r="EY5" s="18" t="s">
        <v>158</v>
      </c>
      <c r="EZ5" s="13"/>
      <c r="FC5" s="16" t="n">
        <v>1</v>
      </c>
      <c r="FD5" s="8" t="str">
        <f aca="true">IF(AND(ChargesQ6=ForCodesYES,COUNTA(INDIRECT("$F"&amp;ROW()-FC5&amp;":$K"&amp;ROW()-FC5))&lt;&gt;COUNTA(INDIRECT("$F"&amp;ROW()&amp;":$K"&amp;ROW()))),OFFSET(FD5,-FC5,-1),"Ok")</f>
        <v>Ok</v>
      </c>
      <c r="FE5" s="10"/>
      <c r="FF5" s="18" t="s">
        <v>168</v>
      </c>
      <c r="FG5" s="13"/>
      <c r="FJ5" s="16" t="n">
        <v>1</v>
      </c>
      <c r="FK5" s="8" t="str">
        <f aca="true">IF(AND(PropertyQ1=ForCodesYES,COUNTA(INDIRECT("$F"&amp;ROW()-FJ5&amp;":$K"&amp;ROW()-FJ5))&lt;&gt;COUNTA(INDIRECT("$F"&amp;ROW()&amp;":$K"&amp;ROW()))),OFFSET(FK5,-FJ5,-1),"Ok")</f>
        <v>Ok</v>
      </c>
      <c r="FL5" s="10"/>
      <c r="FM5" s="18" t="s">
        <v>108</v>
      </c>
      <c r="FN5" s="13"/>
      <c r="FQ5" s="16" t="n">
        <v>1</v>
      </c>
      <c r="FR5" s="8" t="str">
        <f aca="true">IF(AND(PropertyQ2=ForCodesYES,COUNTA(INDIRECT("$F"&amp;ROW()-FQ5&amp;":$K"&amp;ROW()-FQ5))&lt;&gt;COUNTA(INDIRECT("$F"&amp;ROW()&amp;":$K"&amp;ROW()))),OFFSET(FR5,-FQ5,-1),"Ok")</f>
        <v>Ok</v>
      </c>
      <c r="FS5" s="10"/>
      <c r="FT5" s="40" t="s">
        <v>195</v>
      </c>
      <c r="FU5" s="13"/>
      <c r="FX5" s="16" t="n">
        <v>1</v>
      </c>
      <c r="FY5" s="8" t="str">
        <f aca="true">IF(AND(PropertyQ3=ForCodesYES,COUNTA(INDIRECT("$F"&amp;ROW()-FX5&amp;":$K"&amp;ROW()-FX5))&lt;&gt;COUNTA(INDIRECT("$F"&amp;ROW()&amp;":$K"&amp;ROW()))),OFFSET(FY5,-FX5,-1),"Ok")</f>
        <v>Ok</v>
      </c>
      <c r="FZ5" s="10"/>
      <c r="GA5" s="40" t="s">
        <v>207</v>
      </c>
      <c r="GB5" s="13"/>
      <c r="GE5" s="16" t="n">
        <v>1</v>
      </c>
      <c r="GF5" s="8" t="str">
        <f aca="true">IF(AND(PropertyQ4=ForCodesYES,COUNTA(INDIRECT("$F"&amp;ROW()-GE5&amp;":$K"&amp;ROW()-GE5))&lt;&gt;COUNTA(INDIRECT("$F"&amp;ROW()&amp;":$K"&amp;ROW()))),OFFSET(GF5,-GE5,-1),"Ok")</f>
        <v>Ok</v>
      </c>
      <c r="GG5" s="10"/>
      <c r="GH5" s="40" t="s">
        <v>195</v>
      </c>
      <c r="GI5" s="13"/>
      <c r="GL5" s="16" t="n">
        <v>1</v>
      </c>
      <c r="GM5" s="8" t="str">
        <f aca="true">IF(AND(PropertyQ5=ForCodesYES,COUNTA(INDIRECT("$F"&amp;ROW()-GL5&amp;":$K"&amp;ROW()-GL5))&lt;&gt;COUNTA(INDIRECT("$F"&amp;ROW()&amp;":$K"&amp;ROW()))),OFFSET(GM5,-GL5,-1),"Ok")</f>
        <v>Ok</v>
      </c>
      <c r="GN5" s="10"/>
      <c r="GO5" s="40" t="s">
        <v>218</v>
      </c>
      <c r="GP5" s="13"/>
      <c r="GS5" s="16" t="n">
        <v>1</v>
      </c>
      <c r="GT5" s="8" t="str">
        <f aca="true">IF(AND(PropertyQ6=ForCodesYES,COUNTA(INDIRECT("$F"&amp;ROW()-GS5&amp;":$K"&amp;ROW()-GS5))&lt;&gt;COUNTA(INDIRECT("$F"&amp;ROW()&amp;":$K"&amp;ROW()))),OFFSET(GT5,-GS5,-1),"Ok")</f>
        <v>Ok</v>
      </c>
      <c r="GU5" s="10"/>
      <c r="GV5" s="40" t="s">
        <v>195</v>
      </c>
      <c r="GW5" s="13"/>
      <c r="GZ5" s="16" t="n">
        <v>1</v>
      </c>
      <c r="HA5" s="8" t="str">
        <f aca="true">IF(AND(PropertyQ7=ForCodesYES,COUNTA(INDIRECT("$F"&amp;ROW()-GZ5&amp;":$K"&amp;ROW()-GZ5))&lt;&gt;COUNTA(INDIRECT("$F"&amp;ROW()&amp;":$K"&amp;ROW()))),OFFSET(HA5,-GZ5,-1),"Ok")</f>
        <v>Ok</v>
      </c>
      <c r="HB5" s="47"/>
      <c r="HC5" s="40" t="s">
        <v>218</v>
      </c>
      <c r="HD5" s="13"/>
      <c r="HG5" s="16" t="n">
        <v>1</v>
      </c>
      <c r="HH5" s="8" t="str">
        <f aca="true">IF(AND(PropertyQ8=ForCodesYES,COUNTA(INDIRECT("$F"&amp;ROW()-HG5&amp;":$K"&amp;ROW()-HG5))&lt;&gt;COUNTA(INDIRECT("$F"&amp;ROW()&amp;":$K"&amp;ROW()))),OFFSET(HH5,-HG5,-1),"Ok")</f>
        <v>Ok</v>
      </c>
      <c r="HI5" s="10"/>
      <c r="HJ5" s="40" t="s">
        <v>237</v>
      </c>
      <c r="HK5" s="13"/>
      <c r="HN5" s="16" t="n">
        <v>1</v>
      </c>
      <c r="HO5" s="8" t="str">
        <f aca="true">IF(AND(PropertyQ9=ForCodesYES,COUNTA(INDIRECT("$F"&amp;ROW()-HN5&amp;":$K"&amp;ROW()-HN5))&lt;&gt;COUNTA(INDIRECT("$F"&amp;ROW()&amp;":$K"&amp;ROW()))),OFFSET(HO5,-HN5,-1),"Ok")</f>
        <v>Ok</v>
      </c>
      <c r="HP5" s="10"/>
      <c r="HQ5" s="40" t="s">
        <v>218</v>
      </c>
      <c r="HR5" s="13"/>
      <c r="HU5" s="16" t="n">
        <v>1</v>
      </c>
      <c r="HV5" s="8" t="str">
        <f aca="true">IF(AND(PropertyQ10=ForCodesYES,COUNTA(INDIRECT("$F"&amp;ROW()-HU5&amp;":$K"&amp;ROW()-HU5))&lt;&gt;COUNTA(INDIRECT("$F"&amp;ROW()&amp;":$K"&amp;ROW()))),OFFSET(HV5,-HU5,-1),"Ok")</f>
        <v>Ok</v>
      </c>
      <c r="HW5" s="10"/>
      <c r="HX5" s="40" t="s">
        <v>248</v>
      </c>
      <c r="HY5" s="13"/>
      <c r="IB5" s="16" t="n">
        <v>1</v>
      </c>
      <c r="IC5" s="8" t="str">
        <f aca="true">IF(AND(PropertyQ11=ForCodesYES,COUNTA(INDIRECT("$F"&amp;ROW()-IB5&amp;":$K"&amp;ROW()-IB5))&lt;&gt;COUNTA(INDIRECT("$F"&amp;ROW()&amp;":$K"&amp;ROW()))),OFFSET(IC5,-IB5,-1),"Ok")</f>
        <v>Ok</v>
      </c>
      <c r="ID5" s="10"/>
      <c r="IE5" s="40" t="s">
        <v>218</v>
      </c>
      <c r="IF5" s="13"/>
      <c r="II5" s="16" t="n">
        <v>1</v>
      </c>
      <c r="IJ5" s="8" t="str">
        <f aca="true">IF(AND(PropertyQ12=ForCodesYES,COUNTA(INDIRECT("$F"&amp;ROW()-II5&amp;":$K"&amp;ROW()-II5))&lt;&gt;COUNTA(INDIRECT("$F"&amp;ROW()&amp;":$K"&amp;ROW()))),OFFSET(IJ5,-II5,-1),"Ok")</f>
        <v>Ok</v>
      </c>
      <c r="IK5" s="10"/>
      <c r="IL5" s="40" t="s">
        <v>195</v>
      </c>
      <c r="IM5" s="13"/>
      <c r="IP5" s="16" t="n">
        <v>1</v>
      </c>
      <c r="IQ5" s="8" t="str">
        <f aca="true">IF(AND(PropertyQ13=ForCodesYES,COUNTA(INDIRECT("$F"&amp;ROW()-IP5&amp;":$K"&amp;ROW()-IP5))&lt;&gt;COUNTA(INDIRECT("$F"&amp;ROW()&amp;":$K"&amp;ROW()))),OFFSET(IQ5,-IP5,-1),"Ok")</f>
        <v>Ok</v>
      </c>
      <c r="IR5" s="10"/>
      <c r="IS5" s="40" t="s">
        <v>218</v>
      </c>
      <c r="IT5" s="13"/>
      <c r="IW5" s="16" t="n">
        <v>1</v>
      </c>
      <c r="IX5" s="8" t="str">
        <f aca="true">IF(AND(PropertyQ14=ForCodesYES,COUNTA(INDIRECT("$F"&amp;ROW()-IW5&amp;":$K"&amp;ROW()-IW5))&lt;&gt;COUNTA(INDIRECT("$F"&amp;ROW()&amp;":$K"&amp;ROW()))),OFFSET(IX5,-IW5,-1),"Ok")</f>
        <v>Ok</v>
      </c>
      <c r="IY5" s="10"/>
      <c r="IZ5" s="40" t="s">
        <v>195</v>
      </c>
      <c r="JA5" s="13"/>
      <c r="JD5" s="16" t="n">
        <v>1</v>
      </c>
      <c r="JE5" s="8" t="str">
        <f aca="true">IF(AND(PropertyQ15=ForCodesYES,COUNTA(INDIRECT("$F"&amp;ROW()-JD5&amp;":$K"&amp;ROW()-JD5))&lt;&gt;COUNTA(INDIRECT("$F"&amp;ROW()&amp;":$K"&amp;ROW()))),OFFSET(JE5,-JD5,-1),"Ok")</f>
        <v>Ok</v>
      </c>
      <c r="JF5" s="10"/>
      <c r="JG5" s="40" t="s">
        <v>218</v>
      </c>
      <c r="JH5" s="13"/>
      <c r="JK5" s="16" t="n">
        <v>1</v>
      </c>
      <c r="JL5" s="8" t="str">
        <f aca="true">IF(AND(PropertyQ16=ForCodesYES,COUNTA(INDIRECT("$F"&amp;ROW()-JK5&amp;":$K"&amp;ROW()-JK5))&lt;&gt;COUNTA(INDIRECT("$F"&amp;ROW()&amp;":$K"&amp;ROW()))),OFFSET(JL5,-JK5,-1),"Ok")</f>
        <v>Ok</v>
      </c>
      <c r="JM5" s="10"/>
      <c r="JN5" s="40" t="s">
        <v>195</v>
      </c>
      <c r="JO5" s="13"/>
      <c r="JR5" s="16" t="n">
        <v>1</v>
      </c>
      <c r="JS5" s="8" t="str">
        <f aca="true">IF(AND(PropertyQ17=ForCodesYES,COUNTA(INDIRECT("$F"&amp;ROW()-JR5&amp;":$K"&amp;ROW()-JR5))&lt;&gt;COUNTA(INDIRECT("$F"&amp;ROW()&amp;":$K"&amp;ROW()))),OFFSET(JS5,-JR5,-1),"Ok")</f>
        <v>Ok</v>
      </c>
      <c r="JT5" s="47"/>
      <c r="JU5" s="40" t="s">
        <v>218</v>
      </c>
      <c r="JV5" s="13"/>
      <c r="JY5" s="16" t="n">
        <v>1</v>
      </c>
      <c r="JZ5" s="8" t="str">
        <f aca="true">IF(AND(PropertyQ18=ForCodesYES,COUNTA(INDIRECT("$F"&amp;ROW()-JY5&amp;":$K"&amp;ROW()-JY5))&lt;&gt;COUNTA(INDIRECT("$F"&amp;ROW()&amp;":$K"&amp;ROW()))),OFFSET(JZ5,-JY5,-1),"Ok")</f>
        <v>Ok</v>
      </c>
      <c r="KA5" s="10"/>
      <c r="KB5" s="40" t="s">
        <v>195</v>
      </c>
      <c r="KC5" s="13"/>
      <c r="KF5" s="16" t="n">
        <v>1</v>
      </c>
      <c r="KG5" s="8" t="str">
        <f aca="true">IF(AND(PropertyQ19=ForCodesYES,COUNTA(INDIRECT("$F"&amp;ROW()-KF5&amp;":$K"&amp;ROW()-KF5))&lt;&gt;COUNTA(INDIRECT("$F"&amp;ROW()&amp;":$K"&amp;ROW()))),OFFSET(KG5,-KF5,-1),"Ok")</f>
        <v>Ok</v>
      </c>
      <c r="KH5" s="10"/>
      <c r="KI5" s="40" t="s">
        <v>218</v>
      </c>
      <c r="KJ5" s="13"/>
      <c r="KM5" s="16" t="n">
        <v>1</v>
      </c>
      <c r="KN5" s="8" t="str">
        <f aca="true">IF(AND(PropertyQ20=ForCodesYES,COUNTA(INDIRECT("$F"&amp;ROW()-KM5&amp;":$K"&amp;ROW()-KM5))&lt;&gt;COUNTA(INDIRECT("$F"&amp;ROW()&amp;":$K"&amp;ROW()))),OFFSET(KN5,-KM5,-1),"Ok")</f>
        <v>Ok</v>
      </c>
      <c r="KO5" s="10"/>
      <c r="KP5" s="40" t="s">
        <v>303</v>
      </c>
      <c r="KQ5" s="13"/>
    </row>
    <row r="6" customFormat="false" ht="90" hidden="false" customHeight="false" outlineLevel="0" collapsed="false">
      <c r="C6" s="88" t="n">
        <v>2</v>
      </c>
      <c r="D6" s="89" t="str">
        <f aca="true">IF(AND(PersionalInfoQ2=ForCodesYES,COUNTA(INDIRECT("$F"&amp;ROW()-C6&amp;":$K"&amp;ROW()-C6))&lt;&gt;COUNTA(INDIRECT("$F"&amp;ROW()&amp;":$K"&amp;ROW()))),OFFSET(D6,-C6,-1),"Ok")</f>
        <v>Ok</v>
      </c>
      <c r="E6" s="10"/>
      <c r="F6" s="18" t="s">
        <v>17</v>
      </c>
      <c r="G6" s="19"/>
      <c r="L6" s="8" t="n">
        <v>2</v>
      </c>
      <c r="M6" s="8" t="str">
        <f aca="true">IF(AND(PersionalInfoQ9=ForCodesYES,COUNTA(INDIRECT("$F"&amp;ROW()-L6&amp;":$K"&amp;ROW()-L6))&lt;&gt;COUNTA(INDIRECT("$F"&amp;ROW()&amp;":$K"&amp;ROW()))),OFFSET(M6,-L6,-1),"Ok")</f>
        <v>Ok</v>
      </c>
      <c r="N6" s="10"/>
      <c r="O6" s="18" t="s">
        <v>50</v>
      </c>
      <c r="P6" s="13"/>
      <c r="S6" s="16" t="n">
        <v>2</v>
      </c>
      <c r="T6" s="8" t="str">
        <f aca="true">IF(COUNTA(INDIRECT("$F"&amp;ROW()-S6&amp;":$K"&amp;ROW()-S6))&lt;&gt;COUNTA(INDIRECT("$F"&amp;ROW()&amp;":$K"&amp;ROW())),OFFSET(T6,-S6,-1),"Ok")</f>
        <v>Ok</v>
      </c>
      <c r="U6" s="10"/>
      <c r="V6" s="18" t="s">
        <v>61</v>
      </c>
      <c r="W6" s="13"/>
      <c r="Z6" s="16" t="n">
        <v>2</v>
      </c>
      <c r="AA6" s="8" t="str">
        <f aca="true">IF(AND(EducWorkQ2=ForCodesYES,COUNTA(INDIRECT("$F"&amp;ROW()-Z6&amp;":$K"&amp;ROW()-Z6))&lt;&gt;COUNTA(INDIRECT("$F"&amp;ROW()&amp;":$K"&amp;ROW()))),OFFSET(AA6,-Z6,-1),"Ok")</f>
        <v>Ok</v>
      </c>
      <c r="AB6" s="10"/>
      <c r="AC6" s="18" t="s">
        <v>66</v>
      </c>
      <c r="AD6" s="13"/>
      <c r="AG6" s="16" t="n">
        <v>2</v>
      </c>
      <c r="AH6" s="8" t="str">
        <f aca="true">IF(COUNTA(INDIRECT("$F"&amp;ROW()-AG6&amp;":$K"&amp;ROW()-AG6))&lt;&gt;COUNTA(INDIRECT("$F"&amp;ROW()&amp;":$K"&amp;ROW())),OFFSET(AH6,-AG6,-1),"Ok")</f>
        <v>Ok</v>
      </c>
      <c r="AI6" s="10"/>
      <c r="AJ6" s="40" t="s">
        <v>66</v>
      </c>
      <c r="AK6" s="13"/>
      <c r="AN6" s="16" t="n">
        <v>2</v>
      </c>
      <c r="AO6" s="8" t="str">
        <f aca="true">IF(AND(EducWorkQ4=ForCodesYES,COUNTA(INDIRECT("$F"&amp;ROW()-AN6&amp;":$K"&amp;ROW()-AN6))&lt;&gt;COUNTA(INDIRECT("$F"&amp;ROW()&amp;":$K"&amp;ROW()))),OFFSET(AO6,-AN6,-1),"Ok")</f>
        <v>Ok</v>
      </c>
      <c r="AP6" s="10"/>
      <c r="AQ6" s="40" t="s">
        <v>66</v>
      </c>
      <c r="AR6" s="13"/>
      <c r="AU6" s="16" t="n">
        <v>2</v>
      </c>
      <c r="AV6" s="8" t="str">
        <f aca="true">IF(AND(EducWorkQ5=ForCodesYES,COUNTA(INDIRECT("$F"&amp;ROW()-AU6&amp;":$K"&amp;ROW()-AU6))&lt;&gt;COUNTA(INDIRECT("$F"&amp;ROW()&amp;":$K"&amp;ROW()))),OFFSET(AV6,-AU6,-1),"Ok")</f>
        <v>Ok</v>
      </c>
      <c r="AW6" s="10"/>
      <c r="AX6" s="40" t="s">
        <v>78</v>
      </c>
      <c r="AY6" s="41"/>
      <c r="BB6" s="16" t="n">
        <v>2</v>
      </c>
      <c r="BC6" s="8" t="str">
        <f aca="true">IF(AND(EducWorkQ6=ForCodesYES,COUNTA(INDIRECT("$F"&amp;ROW()-BB6&amp;":$K"&amp;ROW()-BB6))&lt;&gt;COUNTA(INDIRECT("$F"&amp;ROW()&amp;":$K"&amp;ROW()))),OFFSET(BC6,-BB6,-1),"Ok")</f>
        <v>Ok</v>
      </c>
      <c r="BD6" s="10"/>
      <c r="BE6" s="40" t="s">
        <v>86</v>
      </c>
      <c r="BF6" s="41"/>
      <c r="BI6" s="16" t="n">
        <v>2</v>
      </c>
      <c r="BJ6" s="8" t="str">
        <f aca="true">IF(AND(EducWorkQ7=ForCodesYES,COUNTA(INDIRECT("$F"&amp;ROW()-BI6&amp;":$K"&amp;ROW()-BI6))&lt;&gt;COUNTA(INDIRECT("$F"&amp;ROW()&amp;":$K"&amp;ROW()))),OFFSET(BJ6,-BI6,-1),"Ok")</f>
        <v>Ok</v>
      </c>
      <c r="BK6" s="10"/>
      <c r="BL6" s="40" t="s">
        <v>78</v>
      </c>
      <c r="BM6" s="41"/>
      <c r="BP6" s="16" t="n">
        <v>2</v>
      </c>
      <c r="BQ6" s="8" t="str">
        <f aca="true">IF(AND(EducWorkQ8=ForCodesYES,COUNTA(INDIRECT("$F"&amp;ROW()-BP6&amp;":$K"&amp;ROW()-BP6))&lt;&gt;COUNTA(INDIRECT("$F"&amp;ROW()&amp;":$K"&amp;ROW()))),OFFSET(BQ6,-BP6,-1),"Ok")</f>
        <v>Ok</v>
      </c>
      <c r="BR6" s="10"/>
      <c r="BS6" s="40" t="s">
        <v>94</v>
      </c>
      <c r="BT6" s="13"/>
      <c r="BW6" s="16" t="n">
        <v>2</v>
      </c>
      <c r="BX6" s="8" t="str">
        <f aca="true">IF(AND(EducWorkQ9=ForCodesYES,COUNTA(INDIRECT("$F"&amp;ROW()-BW6&amp;":$K"&amp;ROW()-BW6))&lt;&gt;COUNTA(INDIRECT("$F"&amp;ROW()&amp;":$K"&amp;ROW()))),OFFSET(BX6,-BW6,-1),"Ok")</f>
        <v>Ok</v>
      </c>
      <c r="BY6" s="10"/>
      <c r="BZ6" s="40" t="s">
        <v>78</v>
      </c>
      <c r="CA6" s="41"/>
      <c r="CD6" s="16" t="n">
        <v>2</v>
      </c>
      <c r="CE6" s="8" t="str">
        <f aca="true">IF(AND(RelationQ1=ForCodesYES,COUNTA(INDIRECT("$F"&amp;ROW()-CD6&amp;":$K"&amp;ROW()-CD6))&lt;&gt;COUNTA(INDIRECT("$F"&amp;ROW()&amp;":$K"&amp;ROW()))),OFFSET(CE6,-CD6,-1),"Ok")</f>
        <v>Ok</v>
      </c>
      <c r="CF6" s="10"/>
      <c r="CG6" s="18" t="s">
        <v>108</v>
      </c>
      <c r="CH6" s="13"/>
      <c r="CK6" s="16" t="n">
        <v>2</v>
      </c>
      <c r="CL6" s="8" t="str">
        <f aca="true">IF(AND(RelationQ3=ForCodesYES,COUNTA(INDIRECT("$F"&amp;ROW()-CK6&amp;":$K"&amp;ROW()-CK6))&lt;&gt;COUNTA(INDIRECT("$F"&amp;ROW()&amp;":$K"&amp;ROW()))),OFFSET(CL6,-CK6,-1),"Ok")</f>
        <v>Ok</v>
      </c>
      <c r="CM6" s="42"/>
      <c r="CN6" s="18" t="s">
        <v>114</v>
      </c>
      <c r="CO6" s="13"/>
      <c r="CR6" s="16" t="n">
        <v>2</v>
      </c>
      <c r="CS6" s="8" t="str">
        <f aca="true">IF(AND(RelationQ4=ForCodesYES,COUNTA(INDIRECT("$F"&amp;ROW()-CR6&amp;":$K"&amp;ROW()-CR6))&lt;&gt;COUNTA(INDIRECT("$F"&amp;ROW()&amp;":$K"&amp;ROW()))),OFFSET(CS6,-CR6,-1),"Ok")</f>
        <v>Ok</v>
      </c>
      <c r="CT6" s="42"/>
      <c r="CU6" s="18" t="s">
        <v>122</v>
      </c>
      <c r="CV6" s="43"/>
      <c r="CY6" s="16" t="n">
        <v>2</v>
      </c>
      <c r="CZ6" s="8" t="str">
        <f aca="true">IF(AND(ChargesQ1=ForCodesYES,COUNTA(INDIRECT("$F"&amp;ROW()-CY6&amp;":$K"&amp;ROW()-CY6))&lt;&gt;COUNTA(INDIRECT("$F"&amp;ROW()&amp;":$K"&amp;ROW()))),OFFSET(CZ6,-CY6,-1),"Ok")</f>
        <v>Ok</v>
      </c>
      <c r="DA6" s="10"/>
      <c r="DB6" s="18" t="s">
        <v>126</v>
      </c>
      <c r="DC6" s="13"/>
      <c r="DF6" s="16" t="n">
        <v>2</v>
      </c>
      <c r="DG6" s="8"/>
      <c r="DH6" s="10"/>
      <c r="DI6" s="18" t="s">
        <v>132</v>
      </c>
      <c r="DJ6" s="13"/>
      <c r="DM6" s="16" t="n">
        <v>2</v>
      </c>
      <c r="DN6" s="8" t="str">
        <f aca="true">IF(AND(ChargesQ2=ForCodesYES,COUNTA(INDIRECT("$F"&amp;ROW()-DM6&amp;":$K"&amp;ROW()-DM6))&lt;&gt;COUNTA(INDIRECT("$F"&amp;ROW()&amp;":$K"&amp;ROW()))),OFFSET(DN6,-DM6,-1),"Ok")</f>
        <v>Ok</v>
      </c>
      <c r="DO6" s="10"/>
      <c r="DP6" s="18" t="s">
        <v>137</v>
      </c>
      <c r="DQ6" s="13"/>
      <c r="DT6" s="16" t="n">
        <v>2</v>
      </c>
      <c r="DU6" s="8"/>
      <c r="DV6" s="10"/>
      <c r="DW6" s="18" t="s">
        <v>141</v>
      </c>
      <c r="DX6" s="13"/>
      <c r="EA6" s="16" t="n">
        <v>2</v>
      </c>
      <c r="EB6" s="8" t="str">
        <f aca="true">IF(AND(ChargesQ3=ForCodesYES,COUNTA(INDIRECT("$F"&amp;ROW()-EA6&amp;":$K"&amp;ROW()-EA6))&lt;&gt;COUNTA(INDIRECT("$F"&amp;ROW()&amp;":$K"&amp;ROW()))),OFFSET(EB6,-EA6,-1),"Ok")</f>
        <v>Ok</v>
      </c>
      <c r="EC6" s="10"/>
      <c r="ED6" s="18" t="s">
        <v>147</v>
      </c>
      <c r="EE6" s="13"/>
      <c r="EH6" s="16" t="n">
        <v>2</v>
      </c>
      <c r="EI6" s="8" t="str">
        <f aca="true">IF(AND(ChargesQ3_2=ForCodesYES,COUNTA(INDIRECT("$F"&amp;ROW()-EH6&amp;":$K"&amp;ROW()-EH6))&lt;&gt;COUNTA(INDIRECT("$F"&amp;ROW()&amp;":$K"&amp;ROW()))),OFFSET(EI6,-EH6,-1),"Ok")</f>
        <v>Ok</v>
      </c>
      <c r="EJ6" s="10"/>
      <c r="EK6" s="18" t="s">
        <v>378</v>
      </c>
      <c r="EL6" s="13"/>
      <c r="EO6" s="16" t="n">
        <v>2</v>
      </c>
      <c r="EP6" s="8" t="str">
        <f aca="true">IF(AND(ChargesQ4=ForCodesYES,COUNTA(INDIRECT("$F"&amp;ROW()-EO6&amp;":$K"&amp;ROW()-EO6))&lt;&gt;COUNTA(INDIRECT("$F"&amp;ROW()&amp;":$K"&amp;ROW()))),OFFSET(EP6,-EO6,-1),"Ok")</f>
        <v>Ok</v>
      </c>
      <c r="EQ6" s="10"/>
      <c r="ER6" s="18" t="s">
        <v>159</v>
      </c>
      <c r="ES6" s="13"/>
      <c r="EV6" s="16" t="n">
        <v>2</v>
      </c>
      <c r="EW6" s="8" t="str">
        <f aca="true">IF(AND(ChargesQ5=ForCodesYES,COUNTA(INDIRECT("$F"&amp;ROW()-EV6&amp;":$K"&amp;ROW()-EV6))&lt;&gt;COUNTA(INDIRECT("$F"&amp;ROW()&amp;":$K"&amp;ROW()))),OFFSET(EW6,-EV6,-1),"Ok")</f>
        <v>Ok</v>
      </c>
      <c r="EX6" s="10"/>
      <c r="EY6" s="18" t="s">
        <v>165</v>
      </c>
      <c r="EZ6" s="13"/>
      <c r="FC6" s="16" t="n">
        <v>2</v>
      </c>
      <c r="FD6" s="8" t="str">
        <f aca="true">IF(AND(ChargesQ6=ForCodesYES,COUNTA(INDIRECT("$F"&amp;ROW()-FC6&amp;":$K"&amp;ROW()-FC6))&lt;&gt;COUNTA(INDIRECT("$F"&amp;ROW()&amp;":$K"&amp;ROW()))),OFFSET(FD6,-FC6,-1),"Ok")</f>
        <v>Ok</v>
      </c>
      <c r="FE6" s="10"/>
      <c r="FF6" s="18" t="s">
        <v>169</v>
      </c>
      <c r="FG6" s="13"/>
      <c r="FJ6" s="16" t="n">
        <v>2</v>
      </c>
      <c r="FK6" s="8" t="str">
        <f aca="true">IF(AND(PropertyQ1=ForCodesYES,COUNTA(INDIRECT("$F"&amp;ROW()-FJ6&amp;":$K"&amp;ROW()-FJ6))&lt;&gt;COUNTA(INDIRECT("$F"&amp;ROW()&amp;":$K"&amp;ROW()))),OFFSET(FK6,-FJ6,-1),"Ok")</f>
        <v>Ok</v>
      </c>
      <c r="FL6" s="10"/>
      <c r="FM6" s="18" t="s">
        <v>187</v>
      </c>
      <c r="FN6" s="13"/>
      <c r="FQ6" s="16" t="n">
        <v>2</v>
      </c>
      <c r="FR6" s="8" t="str">
        <f aca="true">IF(AND(PropertyQ2=ForCodesYES,COUNTA(INDIRECT("$F"&amp;ROW()-FQ6&amp;":$K"&amp;ROW()-FQ6))&lt;&gt;COUNTA(INDIRECT("$F"&amp;ROW()&amp;":$K"&amp;ROW()))),OFFSET(FR6,-FQ6,-1),"Ok")</f>
        <v>Ok</v>
      </c>
      <c r="FS6" s="10"/>
      <c r="FT6" s="40" t="s">
        <v>196</v>
      </c>
      <c r="FU6" s="30"/>
      <c r="FX6" s="16" t="n">
        <v>2</v>
      </c>
      <c r="FY6" s="8" t="str">
        <f aca="true">IF(AND(PropertyQ3=ForCodesYES,COUNTA(INDIRECT("$F"&amp;ROW()-FX6&amp;":$K"&amp;ROW()-FX6))&lt;&gt;COUNTA(INDIRECT("$F"&amp;ROW()&amp;":$K"&amp;ROW()))),OFFSET(FY6,-FX6,-1),"Ok")</f>
        <v>Ok</v>
      </c>
      <c r="FZ6" s="10"/>
      <c r="GA6" s="40" t="s">
        <v>195</v>
      </c>
      <c r="GB6" s="13"/>
      <c r="GE6" s="16" t="n">
        <v>2</v>
      </c>
      <c r="GF6" s="8" t="str">
        <f aca="true">IF(AND(PropertyQ4=ForCodesYES,COUNTA(INDIRECT("$F"&amp;ROW()-GE6&amp;":$K"&amp;ROW()-GE6))&lt;&gt;COUNTA(INDIRECT("$F"&amp;ROW()&amp;":$K"&amp;ROW()))),OFFSET(GF6,-GE6,-1),"Ok")</f>
        <v>Ok</v>
      </c>
      <c r="GG6" s="10"/>
      <c r="GH6" s="40" t="s">
        <v>211</v>
      </c>
      <c r="GI6" s="30"/>
      <c r="GL6" s="16" t="n">
        <v>2</v>
      </c>
      <c r="GM6" s="8" t="str">
        <f aca="true">IF(AND(PropertyQ5=ForCodesYES,COUNTA(INDIRECT("$F"&amp;ROW()-GL6&amp;":$K"&amp;ROW()-GL6))&lt;&gt;COUNTA(INDIRECT("$F"&amp;ROW()&amp;":$K"&amp;ROW()))),OFFSET(GM6,-GL6,-1),"Ok")</f>
        <v>Ok</v>
      </c>
      <c r="GN6" s="10"/>
      <c r="GO6" s="40" t="s">
        <v>195</v>
      </c>
      <c r="GP6" s="13"/>
      <c r="GS6" s="16" t="n">
        <v>2</v>
      </c>
      <c r="GT6" s="8" t="str">
        <f aca="true">IF(AND(PropertyQ6=ForCodesYES,COUNTA(INDIRECT("$F"&amp;ROW()-GS6&amp;":$K"&amp;ROW()-GS6))&lt;&gt;COUNTA(INDIRECT("$F"&amp;ROW()&amp;":$K"&amp;ROW()))),OFFSET(GT6,-GS6,-1),"Ok")</f>
        <v>Ok</v>
      </c>
      <c r="GU6" s="10"/>
      <c r="GV6" s="40" t="s">
        <v>221</v>
      </c>
      <c r="GW6" s="30"/>
      <c r="GZ6" s="16" t="n">
        <v>2</v>
      </c>
      <c r="HA6" s="8" t="str">
        <f aca="true">IF(AND(PropertyQ7=ForCodesYES,COUNTA(INDIRECT("$F"&amp;ROW()-GZ6&amp;":$K"&amp;ROW()-GZ6))&lt;&gt;COUNTA(INDIRECT("$F"&amp;ROW()&amp;":$K"&amp;ROW()))),OFFSET(HA6,-GZ6,-1),"Ok")</f>
        <v>Ok</v>
      </c>
      <c r="HB6" s="47"/>
      <c r="HC6" s="40" t="s">
        <v>231</v>
      </c>
      <c r="HD6" s="13"/>
      <c r="HG6" s="16" t="n">
        <v>2</v>
      </c>
      <c r="HH6" s="8" t="str">
        <f aca="true">IF(AND(PropertyQ8=ForCodesYES,COUNTA(INDIRECT("$F"&amp;ROW()-HG6&amp;":$K"&amp;ROW()-HG6))&lt;&gt;COUNTA(INDIRECT("$F"&amp;ROW()&amp;":$K"&amp;ROW()))),OFFSET(HH6,-HG6,-1),"Ok")</f>
        <v>Ok</v>
      </c>
      <c r="HI6" s="10"/>
      <c r="HJ6" s="40" t="s">
        <v>238</v>
      </c>
      <c r="HK6" s="30"/>
      <c r="HN6" s="16" t="n">
        <v>2</v>
      </c>
      <c r="HO6" s="8" t="str">
        <f aca="true">IF(AND(PropertyQ9=ForCodesYES,COUNTA(INDIRECT("$F"&amp;ROW()-HN6&amp;":$K"&amp;ROW()-HN6))&lt;&gt;COUNTA(INDIRECT("$F"&amp;ROW()&amp;":$K"&amp;ROW()))),OFFSET(HO6,-HN6,-1),"Ok")</f>
        <v>Ok</v>
      </c>
      <c r="HP6" s="10"/>
      <c r="HQ6" s="40" t="s">
        <v>195</v>
      </c>
      <c r="HR6" s="13"/>
      <c r="HU6" s="16" t="n">
        <v>2</v>
      </c>
      <c r="HV6" s="8" t="str">
        <f aca="true">IF(AND(PropertyQ10=ForCodesYES,COUNTA(INDIRECT("$F"&amp;ROW()-HU6&amp;":$K"&amp;ROW()-HU6))&lt;&gt;COUNTA(INDIRECT("$F"&amp;ROW()&amp;":$K"&amp;ROW()))),OFFSET(HV6,-HU6,-1),"Ok")</f>
        <v>Ok</v>
      </c>
      <c r="HW6" s="10"/>
      <c r="HX6" s="40" t="s">
        <v>249</v>
      </c>
      <c r="HY6" s="30"/>
      <c r="IB6" s="16" t="n">
        <v>2</v>
      </c>
      <c r="IC6" s="8" t="str">
        <f aca="true">IF(AND(PropertyQ11=ForCodesYES,COUNTA(INDIRECT("$F"&amp;ROW()-IB6&amp;":$K"&amp;ROW()-IB6))&lt;&gt;COUNTA(INDIRECT("$F"&amp;ROW()&amp;":$K"&amp;ROW()))),OFFSET(IC6,-IB6,-1),"Ok")</f>
        <v>Ok</v>
      </c>
      <c r="ID6" s="10"/>
      <c r="IE6" s="40" t="s">
        <v>249</v>
      </c>
      <c r="IF6" s="13"/>
      <c r="II6" s="16" t="n">
        <v>2</v>
      </c>
      <c r="IJ6" s="8" t="str">
        <f aca="true">IF(AND(PropertyQ12=ForCodesYES,COUNTA(INDIRECT("$F"&amp;ROW()-II6&amp;":$K"&amp;ROW()-II6))&lt;&gt;COUNTA(INDIRECT("$F"&amp;ROW()&amp;":$K"&amp;ROW()))),OFFSET(IJ6,-II6,-1),"Ok")</f>
        <v>Ok</v>
      </c>
      <c r="IK6" s="10"/>
      <c r="IL6" s="40" t="s">
        <v>260</v>
      </c>
      <c r="IM6" s="13"/>
      <c r="IP6" s="16" t="n">
        <v>2</v>
      </c>
      <c r="IQ6" s="8" t="str">
        <f aca="true">IF(AND(PropertyQ13=ForCodesYES,COUNTA(INDIRECT("$F"&amp;ROW()-IP6&amp;":$K"&amp;ROW()-IP6))&lt;&gt;COUNTA(INDIRECT("$F"&amp;ROW()&amp;":$K"&amp;ROW()))),OFFSET(IQ6,-IP6,-1),"Ok")</f>
        <v>Ok</v>
      </c>
      <c r="IR6" s="10"/>
      <c r="IS6" s="40" t="s">
        <v>269</v>
      </c>
      <c r="IT6" s="13"/>
      <c r="IW6" s="16" t="n">
        <v>2</v>
      </c>
      <c r="IX6" s="8"/>
      <c r="IY6" s="10"/>
      <c r="IZ6" s="54" t="s">
        <v>274</v>
      </c>
      <c r="JA6" s="55"/>
      <c r="JD6" s="16" t="n">
        <v>2</v>
      </c>
      <c r="JE6" s="8" t="str">
        <f aca="true">IF(AND(PropertyQ15=ForCodesYES,COUNTA(INDIRECT("$F"&amp;ROW()-JD6&amp;":$K"&amp;ROW()-JD6))&lt;&gt;COUNTA(INDIRECT("$F"&amp;ROW()&amp;":$K"&amp;ROW()))),OFFSET(JE6,-JD6,-1),"Ok")</f>
        <v>Ok</v>
      </c>
      <c r="JF6" s="10"/>
      <c r="JG6" s="40" t="s">
        <v>195</v>
      </c>
      <c r="JH6" s="13"/>
      <c r="JK6" s="16" t="n">
        <v>2</v>
      </c>
      <c r="JL6" s="8" t="str">
        <f aca="true">IF(AND(PropertyQ16=ForCodesYES,COUNTA(INDIRECT("$F"&amp;ROW()-JK6&amp;":$K"&amp;ROW()-JK6))&lt;&gt;COUNTA(INDIRECT("$F"&amp;ROW()&amp;":$K"&amp;ROW()))),OFFSET(JL6,-JK6,-1),"Ok")</f>
        <v>Ok</v>
      </c>
      <c r="JM6" s="10"/>
      <c r="JN6" s="40" t="s">
        <v>249</v>
      </c>
      <c r="JO6" s="13"/>
      <c r="JR6" s="16" t="n">
        <v>2</v>
      </c>
      <c r="JS6" s="8" t="str">
        <f aca="true">IF(AND(PropertyQ17=ForCodesYES,COUNTA(INDIRECT("$F"&amp;ROW()-JR6&amp;":$K"&amp;ROW()-JR6))&lt;&gt;COUNTA(INDIRECT("$F"&amp;ROW()&amp;":$K"&amp;ROW()))),OFFSET(JS6,-JR6,-1),"Ok")</f>
        <v>Ok</v>
      </c>
      <c r="JT6" s="47"/>
      <c r="JU6" s="40" t="s">
        <v>288</v>
      </c>
      <c r="JV6" s="13"/>
      <c r="JY6" s="16" t="n">
        <v>2</v>
      </c>
      <c r="JZ6" s="8"/>
      <c r="KA6" s="10"/>
      <c r="KB6" s="54" t="s">
        <v>293</v>
      </c>
      <c r="KC6" s="55"/>
      <c r="KF6" s="16" t="n">
        <v>2</v>
      </c>
      <c r="KG6" s="8" t="str">
        <f aca="true">IF(AND(PropertyQ19=ForCodesYES,COUNTA(INDIRECT("$F"&amp;ROW()-KF6&amp;":$K"&amp;ROW()-KF6))&lt;&gt;COUNTA(INDIRECT("$F"&amp;ROW()&amp;":$K"&amp;ROW()))),OFFSET(KG6,-KF6,-1),"Ok")</f>
        <v>Ok</v>
      </c>
      <c r="KH6" s="10"/>
      <c r="KI6" s="40" t="s">
        <v>299</v>
      </c>
      <c r="KJ6" s="13"/>
      <c r="KM6" s="16" t="n">
        <v>2</v>
      </c>
      <c r="KN6" s="8" t="str">
        <f aca="true">IF(AND(PropertyQ20=ForCodesYES,COUNTA(INDIRECT("$F"&amp;ROW()-KM6&amp;":$K"&amp;ROW()-KM6))&lt;&gt;COUNTA(INDIRECT("$F"&amp;ROW()&amp;":$K"&amp;ROW()))),OFFSET(KN6,-KM6,-1),"Ok")</f>
        <v>Ok</v>
      </c>
      <c r="KO6" s="10"/>
      <c r="KP6" s="40" t="s">
        <v>304</v>
      </c>
      <c r="KQ6" s="13"/>
    </row>
    <row r="7" customFormat="false" ht="72" hidden="false" customHeight="false" outlineLevel="0" collapsed="false">
      <c r="C7" s="88" t="n">
        <v>3</v>
      </c>
      <c r="D7" s="89"/>
      <c r="E7" s="10"/>
      <c r="F7" s="18" t="s">
        <v>18</v>
      </c>
      <c r="G7" s="19"/>
      <c r="L7" s="8" t="n">
        <v>3</v>
      </c>
      <c r="M7" s="8" t="str">
        <f aca="true">IF(AND(PersionalInfoQ9=ForCodesYES,COUNTA(INDIRECT("$F"&amp;ROW()-L7&amp;":$K"&amp;ROW()-L7))&lt;&gt;COUNTA(INDIRECT("$F"&amp;ROW()&amp;":$K"&amp;ROW()))),OFFSET(M7,-L7,-1),"Ok")</f>
        <v>Ok</v>
      </c>
      <c r="N7" s="10"/>
      <c r="O7" s="18" t="s">
        <v>51</v>
      </c>
      <c r="P7" s="13"/>
      <c r="S7" s="16" t="n">
        <v>3</v>
      </c>
      <c r="T7" s="8"/>
      <c r="U7" s="10"/>
      <c r="V7" s="18" t="s">
        <v>62</v>
      </c>
      <c r="W7" s="13"/>
      <c r="Z7" s="16" t="n">
        <v>3</v>
      </c>
      <c r="AA7" s="8"/>
      <c r="AB7" s="10"/>
      <c r="AC7" s="18" t="s">
        <v>67</v>
      </c>
      <c r="AD7" s="13"/>
      <c r="AG7" s="16" t="n">
        <v>3</v>
      </c>
      <c r="AH7" s="8"/>
      <c r="AI7" s="10"/>
      <c r="AJ7" s="40" t="s">
        <v>67</v>
      </c>
      <c r="AK7" s="13"/>
      <c r="AN7" s="16" t="n">
        <v>3</v>
      </c>
      <c r="AO7" s="8"/>
      <c r="AP7" s="10"/>
      <c r="AQ7" s="40" t="s">
        <v>67</v>
      </c>
      <c r="AR7" s="13"/>
      <c r="AU7" s="16" t="n">
        <v>3</v>
      </c>
      <c r="AV7" s="8"/>
      <c r="AW7" s="10"/>
      <c r="AX7" s="40" t="s">
        <v>79</v>
      </c>
      <c r="AY7" s="41"/>
      <c r="BB7" s="16" t="n">
        <v>3</v>
      </c>
      <c r="BC7" s="8"/>
      <c r="BD7" s="10"/>
      <c r="BE7" s="40" t="s">
        <v>87</v>
      </c>
      <c r="BF7" s="41"/>
      <c r="BI7" s="16" t="n">
        <v>3</v>
      </c>
      <c r="BJ7" s="8"/>
      <c r="BK7" s="10"/>
      <c r="BL7" s="40" t="s">
        <v>79</v>
      </c>
      <c r="BM7" s="41"/>
      <c r="BP7" s="16" t="n">
        <v>3</v>
      </c>
      <c r="BQ7" s="8" t="str">
        <f aca="true">IF(AND(EducWorkQ8=ForCodesYES,COUNTA(INDIRECT("$F"&amp;ROW()-BP7&amp;":$K"&amp;ROW()-BP7))&lt;&gt;COUNTA(INDIRECT("$F"&amp;ROW()&amp;":$K"&amp;ROW()))),OFFSET(BQ7,-BP7,-1),"Ok")</f>
        <v>Ok</v>
      </c>
      <c r="BR7" s="10"/>
      <c r="BS7" s="40" t="s">
        <v>98</v>
      </c>
      <c r="BT7" s="13"/>
      <c r="BW7" s="16" t="n">
        <v>3</v>
      </c>
      <c r="BX7" s="8"/>
      <c r="BY7" s="10"/>
      <c r="BZ7" s="40" t="s">
        <v>79</v>
      </c>
      <c r="CA7" s="41"/>
      <c r="CD7" s="16" t="n">
        <v>3</v>
      </c>
      <c r="CE7" s="8" t="str">
        <f aca="true">IF(AND(RelationQ1=ForCodesYES,COUNTA(INDIRECT("$F"&amp;ROW()-CD7&amp;":$K"&amp;ROW()-CD7))&lt;&gt;COUNTA(INDIRECT("$F"&amp;ROW()&amp;":$K"&amp;ROW()))),OFFSET(CE7,-CD7,-1),"Ok")</f>
        <v>Ok</v>
      </c>
      <c r="CF7" s="10"/>
      <c r="CG7" s="18" t="s">
        <v>109</v>
      </c>
      <c r="CH7" s="13"/>
      <c r="CK7" s="16" t="n">
        <v>3</v>
      </c>
      <c r="CL7" s="8" t="str">
        <f aca="true">IF(AND(RelationQ3=ForCodesYES,COUNTA(INDIRECT("$F"&amp;ROW()-CK7&amp;":$K"&amp;ROW()-CK7))&lt;&gt;COUNTA(INDIRECT("$F"&amp;ROW()&amp;":$K"&amp;ROW()))),OFFSET(CL7,-CK7,-1),"Ok")</f>
        <v>Ok</v>
      </c>
      <c r="CM7" s="42"/>
      <c r="CN7" s="18" t="s">
        <v>115</v>
      </c>
      <c r="CO7" s="13"/>
      <c r="CR7" s="16" t="n">
        <v>3</v>
      </c>
      <c r="CS7" s="8" t="str">
        <f aca="true">IF(AND(RelationQ4=ForCodesYES,COUNTA(INDIRECT("$F"&amp;ROW()-CR7&amp;":$K"&amp;ROW()-CR7))&lt;&gt;COUNTA(INDIRECT("$F"&amp;ROW()&amp;":$K"&amp;ROW()))),OFFSET(CS7,-CR7,-1),"Ok")</f>
        <v>Ok</v>
      </c>
      <c r="CT7" s="42"/>
      <c r="CU7" s="18" t="s">
        <v>116</v>
      </c>
      <c r="CV7" s="13"/>
      <c r="CY7" s="16" t="n">
        <v>3</v>
      </c>
      <c r="CZ7" s="8" t="str">
        <f aca="true">IF(AND(ChargesQ1=ForCodesYES,COUNTA(INDIRECT("$F"&amp;ROW()-CY7&amp;":$K"&amp;ROW()-CY7))&lt;&gt;COUNTA(INDIRECT("$F"&amp;ROW()&amp;":$K"&amp;ROW()))),OFFSET(CZ7,-CY7,-1),"Ok")</f>
        <v>Ok</v>
      </c>
      <c r="DA7" s="10"/>
      <c r="DB7" s="18" t="s">
        <v>127</v>
      </c>
      <c r="DC7" s="13"/>
      <c r="DF7" s="16" t="n">
        <v>3</v>
      </c>
      <c r="DG7" s="8"/>
      <c r="DH7" s="10"/>
      <c r="DI7" s="18" t="s">
        <v>133</v>
      </c>
      <c r="DJ7" s="13"/>
      <c r="DM7" s="16" t="n">
        <v>3</v>
      </c>
      <c r="DN7" s="8" t="str">
        <f aca="true">IF(AND(ChargesQ2=ForCodesYES,COUNTA(INDIRECT("$F"&amp;ROW()-DM7&amp;":$K"&amp;ROW()-DM7))&lt;&gt;COUNTA(INDIRECT("$F"&amp;ROW()&amp;":$K"&amp;ROW()))),OFFSET(DN7,-DM7,-1),"Ok")</f>
        <v>Ok</v>
      </c>
      <c r="DO7" s="10"/>
      <c r="DP7" s="18" t="s">
        <v>100</v>
      </c>
      <c r="DQ7" s="13"/>
      <c r="DT7" s="16" t="n">
        <v>3</v>
      </c>
      <c r="DU7" s="8"/>
      <c r="DV7" s="10"/>
      <c r="DW7" s="18" t="s">
        <v>142</v>
      </c>
      <c r="DX7" s="13"/>
      <c r="EA7" s="16" t="n">
        <v>3</v>
      </c>
      <c r="EB7" s="8" t="str">
        <f aca="true">IF(AND(ChargesQ3=ForCodesYES,COUNTA(INDIRECT("$F"&amp;ROW()-EA7&amp;":$K"&amp;ROW()-EA7))&lt;&gt;COUNTA(INDIRECT("$F"&amp;ROW()&amp;":$K"&amp;ROW()))),OFFSET(EB7,-EA7,-1),"Ok")</f>
        <v>Ok</v>
      </c>
      <c r="EC7" s="10"/>
      <c r="ED7" s="18" t="s">
        <v>379</v>
      </c>
      <c r="EE7" s="13"/>
      <c r="EH7" s="16" t="n">
        <v>3</v>
      </c>
      <c r="EI7" s="8"/>
      <c r="EJ7" s="10"/>
      <c r="EK7" s="18" t="s">
        <v>380</v>
      </c>
      <c r="EL7" s="13"/>
      <c r="EO7" s="16" t="n">
        <v>3</v>
      </c>
      <c r="EP7" s="8" t="str">
        <f aca="true">IF(AND(ChargesQ4=ForCodesYES,COUNTA(INDIRECT("$F"&amp;ROW()-EO7&amp;":$K"&amp;ROW()-EO7))&lt;&gt;COUNTA(INDIRECT("$F"&amp;ROW()&amp;":$K"&amp;ROW()))),OFFSET(EP7,-EO7,-1),"Ok")</f>
        <v>Ok</v>
      </c>
      <c r="EQ7" s="10"/>
      <c r="ER7" s="18" t="s">
        <v>160</v>
      </c>
      <c r="ES7" s="13"/>
      <c r="EV7" s="16" t="n">
        <v>3</v>
      </c>
      <c r="EW7" s="8" t="str">
        <f aca="true">IF(AND(ChargesQ5=ForCodesYES,COUNTA(INDIRECT("$F"&amp;ROW()-EV7&amp;":$K"&amp;ROW()-EV7))&lt;&gt;COUNTA(INDIRECT("$F"&amp;ROW()&amp;":$K"&amp;ROW()))),OFFSET(EW7,-EV7,-1),"Ok")</f>
        <v>Ok</v>
      </c>
      <c r="EX7" s="10"/>
      <c r="EY7" s="18" t="s">
        <v>162</v>
      </c>
      <c r="EZ7" s="13"/>
      <c r="FC7" s="16" t="n">
        <v>3</v>
      </c>
      <c r="FD7" s="8" t="str">
        <f aca="true">IF(AND(ChargesQ6=ForCodesYES,COUNTA(INDIRECT("$F"&amp;ROW()-FC7&amp;":$K"&amp;ROW()-FC7))&lt;&gt;COUNTA(INDIRECT("$F"&amp;ROW()&amp;":$K"&amp;ROW()))),OFFSET(FD7,-FC7,-1),"Ok")</f>
        <v>Ok</v>
      </c>
      <c r="FE7" s="10"/>
      <c r="FF7" s="18" t="s">
        <v>170</v>
      </c>
      <c r="FG7" s="13"/>
      <c r="FJ7" s="16" t="n">
        <v>3</v>
      </c>
      <c r="FK7" s="8" t="str">
        <f aca="true">IF(AND(PropertyQ1=ForCodesYES,COUNTA(INDIRECT("$F"&amp;ROW()-FJ7&amp;":$K"&amp;ROW()-FJ7))&lt;&gt;COUNTA(INDIRECT("$F"&amp;ROW()&amp;":$K"&amp;ROW()))),OFFSET(FK7,-FJ7,-1),"Ok")</f>
        <v>Ok</v>
      </c>
      <c r="FL7" s="10"/>
      <c r="FM7" s="18" t="s">
        <v>188</v>
      </c>
      <c r="FN7" s="30"/>
      <c r="FQ7" s="16" t="n">
        <v>3</v>
      </c>
      <c r="FR7" s="8" t="str">
        <f aca="true">IF(AND(PropertyQ2=ForCodesYES,COUNTA(INDIRECT("$F"&amp;ROW()-FQ7&amp;":$K"&amp;ROW()-FQ7))&lt;&gt;COUNTA(INDIRECT("$F"&amp;ROW()&amp;":$K"&amp;ROW()))),OFFSET(FR7,-FQ7,-1),"Ok")</f>
        <v>Ok</v>
      </c>
      <c r="FS7" s="10"/>
      <c r="FT7" s="40" t="s">
        <v>197</v>
      </c>
      <c r="FU7" s="13"/>
      <c r="FX7" s="16" t="n">
        <v>3</v>
      </c>
      <c r="FY7" s="8" t="str">
        <f aca="true">IF(AND(PropertyQ3=ForCodesYES,COUNTA(INDIRECT("$F"&amp;ROW()-FX7&amp;":$K"&amp;ROW()-FX7))&lt;&gt;COUNTA(INDIRECT("$F"&amp;ROW()&amp;":$K"&amp;ROW()))),OFFSET(FY7,-FX7,-1),"Ok")</f>
        <v>Ok</v>
      </c>
      <c r="FZ7" s="10"/>
      <c r="GA7" s="40" t="s">
        <v>208</v>
      </c>
      <c r="GB7" s="30"/>
      <c r="GE7" s="16" t="n">
        <v>3</v>
      </c>
      <c r="GF7" s="8" t="str">
        <f aca="true">IF(AND(PropertyQ4=ForCodesYES,COUNTA(INDIRECT("$F"&amp;ROW()-GE7&amp;":$K"&amp;ROW()-GE7))&lt;&gt;COUNTA(INDIRECT("$F"&amp;ROW()&amp;":$K"&amp;ROW()))),OFFSET(GF7,-GE7,-1),"Ok")</f>
        <v>Ok</v>
      </c>
      <c r="GG7" s="10"/>
      <c r="GH7" s="40" t="s">
        <v>212</v>
      </c>
      <c r="GI7" s="13"/>
      <c r="GL7" s="16" t="n">
        <v>3</v>
      </c>
      <c r="GM7" s="8" t="str">
        <f aca="true">IF(AND(PropertyQ5=ForCodesYES,COUNTA(INDIRECT("$F"&amp;ROW()-GL7&amp;":$K"&amp;ROW()-GL7))&lt;&gt;COUNTA(INDIRECT("$F"&amp;ROW()&amp;":$K"&amp;ROW()))),OFFSET(GM7,-GL7,-1),"Ok")</f>
        <v>Ok</v>
      </c>
      <c r="GN7" s="10"/>
      <c r="GO7" s="40" t="s">
        <v>211</v>
      </c>
      <c r="GP7" s="30"/>
      <c r="GS7" s="16" t="n">
        <v>3</v>
      </c>
      <c r="GT7" s="8" t="str">
        <f aca="true">IF(AND(PropertyQ6=ForCodesYES,COUNTA(INDIRECT("$F"&amp;ROW()-GS7&amp;":$K"&amp;ROW()-GS7))&lt;&gt;COUNTA(INDIRECT("$F"&amp;ROW()&amp;":$K"&amp;ROW()))),OFFSET(GT7,-GS7,-1),"Ok")</f>
        <v>Ok</v>
      </c>
      <c r="GU7" s="10"/>
      <c r="GV7" s="40" t="s">
        <v>222</v>
      </c>
      <c r="GW7" s="13"/>
      <c r="GZ7" s="16" t="n">
        <v>3</v>
      </c>
      <c r="HA7" s="8" t="str">
        <f aca="true">IF(AND(PropertyQ7=ForCodesYES,COUNTA(INDIRECT("$F"&amp;ROW()-GZ7&amp;":$K"&amp;ROW()-GZ7))&lt;&gt;COUNTA(INDIRECT("$F"&amp;ROW()&amp;":$K"&amp;ROW()))),OFFSET(HA7,-GZ7,-1),"Ok")</f>
        <v>Ok</v>
      </c>
      <c r="HB7" s="47"/>
      <c r="HC7" s="40" t="s">
        <v>221</v>
      </c>
      <c r="HD7" s="13"/>
      <c r="HG7" s="16" t="n">
        <v>3</v>
      </c>
      <c r="HH7" s="8" t="str">
        <f aca="true">IF(AND(PropertyQ8=ForCodesYES,COUNTA(INDIRECT("$F"&amp;ROW()-HG7&amp;":$K"&amp;ROW()-HG7))&lt;&gt;COUNTA(INDIRECT("$F"&amp;ROW()&amp;":$K"&amp;ROW()))),OFFSET(HH7,-HG7,-1),"Ok")</f>
        <v>Ok</v>
      </c>
      <c r="HI7" s="10"/>
      <c r="HJ7" s="40" t="s">
        <v>239</v>
      </c>
      <c r="HK7" s="13"/>
      <c r="HN7" s="16" t="n">
        <v>3</v>
      </c>
      <c r="HO7" s="8" t="str">
        <f aca="true">IF(AND(PropertyQ9=ForCodesYES,COUNTA(INDIRECT("$F"&amp;ROW()-HN7&amp;":$K"&amp;ROW()-HN7))&lt;&gt;COUNTA(INDIRECT("$F"&amp;ROW()&amp;":$K"&amp;ROW()))),OFFSET(HO7,-HN7,-1),"Ok")</f>
        <v>Ok</v>
      </c>
      <c r="HP7" s="10"/>
      <c r="HQ7" s="40" t="s">
        <v>244</v>
      </c>
      <c r="HR7" s="30"/>
      <c r="HU7" s="16" t="n">
        <v>3</v>
      </c>
      <c r="HV7" s="8"/>
      <c r="HW7" s="10"/>
      <c r="HX7" s="40" t="s">
        <v>250</v>
      </c>
      <c r="HY7" s="13"/>
      <c r="IB7" s="16" t="n">
        <v>3</v>
      </c>
      <c r="IC7" s="8"/>
      <c r="ID7" s="10"/>
      <c r="IE7" s="40" t="s">
        <v>250</v>
      </c>
      <c r="IF7" s="13"/>
      <c r="II7" s="16" t="n">
        <v>3</v>
      </c>
      <c r="IJ7" s="8" t="str">
        <f aca="true">IF(AND(PropertyQ12=ForCodesYES,COUNTA(INDIRECT("$F"&amp;ROW()-II7&amp;":$K"&amp;ROW()-II7))&lt;&gt;COUNTA(INDIRECT("$F"&amp;ROW()&amp;":$K"&amp;ROW()))),OFFSET(IJ7,-II7,-1),"Ok")</f>
        <v>Ok</v>
      </c>
      <c r="IK7" s="10"/>
      <c r="IL7" s="40" t="s">
        <v>261</v>
      </c>
      <c r="IM7" s="30"/>
      <c r="IP7" s="16" t="n">
        <v>3</v>
      </c>
      <c r="IQ7" s="8" t="str">
        <f aca="true">IF(AND(PropertyQ13=ForCodesYES,COUNTA(INDIRECT("$F"&amp;ROW()-IP7&amp;":$K"&amp;ROW()-IP7))&lt;&gt;COUNTA(INDIRECT("$F"&amp;ROW()&amp;":$K"&amp;ROW()))),OFFSET(IQ7,-IP7,-1),"Ok")</f>
        <v>Ok</v>
      </c>
      <c r="IR7" s="10"/>
      <c r="IS7" s="40" t="s">
        <v>260</v>
      </c>
      <c r="IT7" s="13"/>
      <c r="IW7" s="16" t="n">
        <v>3</v>
      </c>
      <c r="IX7" s="8" t="str">
        <f aca="true">IF(AND(PropertyQ14=ForCodesYES,COUNTA(INDIRECT("$F"&amp;ROW()-IW7&amp;":$K"&amp;ROW()-IW7))&lt;&gt;COUNTA(INDIRECT("$F"&amp;ROW()&amp;":$K"&amp;ROW()))),OFFSET(IX7,-IW7,-1),"Ok")</f>
        <v>Ok</v>
      </c>
      <c r="IY7" s="10"/>
      <c r="IZ7" s="40" t="s">
        <v>275</v>
      </c>
      <c r="JA7" s="13"/>
      <c r="JD7" s="16" t="n">
        <v>3</v>
      </c>
      <c r="JE7" s="8" t="str">
        <f aca="true">IF(AND(PropertyQ15=ForCodesYES,COUNTA(INDIRECT("$F"&amp;ROW()-JD7&amp;":$K"&amp;ROW()-JD7))&lt;&gt;COUNTA(INDIRECT("$F"&amp;ROW()&amp;":$K"&amp;ROW()))),OFFSET(JE7,-JD7,-1),"Ok")</f>
        <v>Ok</v>
      </c>
      <c r="JF7" s="10"/>
      <c r="JG7" s="40" t="s">
        <v>244</v>
      </c>
      <c r="JH7" s="13"/>
      <c r="JK7" s="16" t="n">
        <v>3</v>
      </c>
      <c r="JL7" s="8" t="str">
        <f aca="true">IF(AND(PropertyQ16=ForCodesYES,COUNTA(INDIRECT("$F"&amp;ROW()-JK7&amp;":$K"&amp;ROW()-JK7))&lt;&gt;COUNTA(INDIRECT("$F"&amp;ROW()&amp;":$K"&amp;ROW()))),OFFSET(JL7,-JK7,-1),"Ok")</f>
        <v>Ok</v>
      </c>
      <c r="JM7" s="10"/>
      <c r="JN7" s="40" t="s">
        <v>250</v>
      </c>
      <c r="JO7" s="13"/>
      <c r="JR7" s="16" t="n">
        <v>3</v>
      </c>
      <c r="JS7" s="8" t="str">
        <f aca="true">IF(AND(PropertyQ17=ForCodesYES,COUNTA(INDIRECT("$F"&amp;ROW()-JR7&amp;":$K"&amp;ROW()-JR7))&lt;&gt;COUNTA(INDIRECT("$F"&amp;ROW()&amp;":$K"&amp;ROW()))),OFFSET(JS7,-JR7,-1),"Ok")</f>
        <v>Ok</v>
      </c>
      <c r="JT7" s="47"/>
      <c r="JU7" s="40" t="s">
        <v>249</v>
      </c>
      <c r="JV7" s="13"/>
      <c r="JY7" s="16" t="n">
        <v>3</v>
      </c>
      <c r="JZ7" s="8" t="str">
        <f aca="true">IF(AND(PropertyQ18=ForCodesYES,COUNTA(INDIRECT("$F"&amp;ROW()-JY7&amp;":$K"&amp;ROW()-JY7))&lt;&gt;COUNTA(INDIRECT("$F"&amp;ROW()&amp;":$K"&amp;ROW()))),OFFSET(JZ7,-JY7,-1),"Ok")</f>
        <v>Ok</v>
      </c>
      <c r="KA7" s="10"/>
      <c r="KB7" s="40" t="s">
        <v>294</v>
      </c>
      <c r="KC7" s="13"/>
      <c r="KF7" s="16" t="n">
        <v>3</v>
      </c>
      <c r="KG7" s="8" t="str">
        <f aca="true">IF(AND(PropertyQ19=ForCodesYES,COUNTA(INDIRECT("$F"&amp;ROW()-KF7&amp;":$K"&amp;ROW()-KF7))&lt;&gt;COUNTA(INDIRECT("$F"&amp;ROW()&amp;":$K"&amp;ROW()))),OFFSET(KG7,-KF7,-1),"Ok")</f>
        <v>Ok</v>
      </c>
      <c r="KH7" s="10"/>
      <c r="KI7" s="40" t="s">
        <v>244</v>
      </c>
      <c r="KJ7" s="13"/>
      <c r="KM7" s="16" t="n">
        <v>3</v>
      </c>
      <c r="KN7" s="8" t="str">
        <f aca="true">IF(AND(PropertyQ20=ForCodesYES,COUNTA(INDIRECT("$F"&amp;ROW()-KM7&amp;":$K"&amp;ROW()-KM7))&lt;&gt;COUNTA(INDIRECT("$F"&amp;ROW()&amp;":$K"&amp;ROW()))),OFFSET(KN7,-KM7,-1),"Ok")</f>
        <v>Ok</v>
      </c>
      <c r="KO7" s="10"/>
      <c r="KP7" s="40" t="s">
        <v>305</v>
      </c>
      <c r="KQ7" s="13"/>
    </row>
    <row r="8" customFormat="false" ht="72" hidden="false" customHeight="false" outlineLevel="0" collapsed="false">
      <c r="C8" s="88" t="n">
        <v>4</v>
      </c>
      <c r="D8" s="89"/>
      <c r="E8" s="10"/>
      <c r="F8" s="18" t="s">
        <v>19</v>
      </c>
      <c r="G8" s="13"/>
      <c r="L8" s="8" t="n">
        <v>4</v>
      </c>
      <c r="M8" s="8" t="str">
        <f aca="true">IF(AND(PersionalInfoQ9=ForCodesYES,COUNTA(INDIRECT("$F"&amp;ROW()-L8&amp;":$K"&amp;ROW()-L8))&lt;&gt;COUNTA(INDIRECT("$F"&amp;ROW()&amp;":$K"&amp;ROW()))),OFFSET(M8,-L8,-1),"Ok")</f>
        <v>Ok</v>
      </c>
      <c r="N8" s="10"/>
      <c r="O8" s="18" t="s">
        <v>52</v>
      </c>
      <c r="P8" s="13"/>
      <c r="S8" s="16" t="n">
        <v>4</v>
      </c>
      <c r="T8" s="8"/>
      <c r="U8" s="10"/>
      <c r="V8" s="18" t="s">
        <v>63</v>
      </c>
      <c r="W8" s="13"/>
      <c r="Z8" s="16" t="n">
        <v>4</v>
      </c>
      <c r="AA8" s="8" t="str">
        <f aca="true">IF(AND(EducWorkQ2=ForCodesYES,COUNTA(INDIRECT("$F"&amp;ROW()-Z8&amp;":$K"&amp;ROW()-Z8))&lt;&gt;COUNTA(INDIRECT("$F"&amp;ROW()&amp;":$K"&amp;ROW()))),OFFSET(AA8,-Z8,-1),"Ok")</f>
        <v>Ok</v>
      </c>
      <c r="AB8" s="10"/>
      <c r="AC8" s="18" t="s">
        <v>68</v>
      </c>
      <c r="AD8" s="13"/>
      <c r="AG8" s="16" t="n">
        <v>4</v>
      </c>
      <c r="AH8" s="8" t="str">
        <f aca="true">IF(COUNTA(INDIRECT("$F"&amp;ROW()-AG8&amp;":$K"&amp;ROW()-AG8))&lt;&gt;COUNTA(INDIRECT("$F"&amp;ROW()&amp;":$K"&amp;ROW())),OFFSET(AH8,-AG8,-1),"Ok")</f>
        <v>Ok</v>
      </c>
      <c r="AI8" s="10"/>
      <c r="AJ8" s="40" t="s">
        <v>70</v>
      </c>
      <c r="AK8" s="30"/>
      <c r="AN8" s="16" t="n">
        <v>4</v>
      </c>
      <c r="AO8" s="8" t="str">
        <f aca="true">IF(AND(EducWorkQ4=ForCodesYES,COUNTA(INDIRECT("$F"&amp;ROW()-AN8&amp;":$K"&amp;ROW()-AN8))&lt;&gt;COUNTA(INDIRECT("$F"&amp;ROW()&amp;":$K"&amp;ROW()))),OFFSET(AO8,-AN8,-1),"Ok")</f>
        <v>Ok</v>
      </c>
      <c r="AP8" s="10"/>
      <c r="AQ8" s="40" t="s">
        <v>74</v>
      </c>
      <c r="AR8" s="13"/>
      <c r="AU8" s="16" t="n">
        <v>4</v>
      </c>
      <c r="AV8" s="8" t="str">
        <f aca="true">IF(AND(EducWorkQ5=ForCodesYES,COUNTA(INDIRECT("$F"&amp;ROW()-AU8&amp;":$K"&amp;ROW()-AU8))&lt;&gt;COUNTA(INDIRECT("$F"&amp;ROW()&amp;":$K"&amp;ROW()))),OFFSET(AV8,-AU8,-1),"Ok")</f>
        <v>Ok</v>
      </c>
      <c r="AW8" s="10"/>
      <c r="AX8" s="40" t="s">
        <v>80</v>
      </c>
      <c r="AY8" s="13"/>
      <c r="BB8" s="16" t="n">
        <v>4</v>
      </c>
      <c r="BC8" s="8" t="str">
        <f aca="true">IF(AND(EducWorkQ6=ForCodesYES,COUNTA(INDIRECT("$F"&amp;ROW()-BB8&amp;":$K"&amp;ROW()-BB8))&lt;&gt;COUNTA(INDIRECT("$F"&amp;ROW()&amp;":$K"&amp;ROW()))),OFFSET(BC8,-BB8,-1),"Ok")</f>
        <v>Ok</v>
      </c>
      <c r="BD8" s="10"/>
      <c r="BE8" s="40" t="s">
        <v>88</v>
      </c>
      <c r="BF8" s="13"/>
      <c r="BI8" s="16" t="n">
        <v>4</v>
      </c>
      <c r="BJ8" s="8" t="str">
        <f aca="true">IF(AND(EducWorkQ7=ForCodesYES,COUNTA(INDIRECT("$F"&amp;ROW()-BI8&amp;":$K"&amp;ROW()-BI8))&lt;&gt;COUNTA(INDIRECT("$F"&amp;ROW()&amp;":$K"&amp;ROW()))),OFFSET(BJ8,-BI8,-1),"Ok")</f>
        <v>Ok</v>
      </c>
      <c r="BK8" s="10"/>
      <c r="BL8" s="40" t="s">
        <v>94</v>
      </c>
      <c r="BM8" s="13"/>
      <c r="BP8" s="16" t="n">
        <v>4</v>
      </c>
      <c r="BQ8" s="8" t="str">
        <f aca="true">IF(AND(EducWorkQ8=ForCodesYES,COUNTA(INDIRECT("$F"&amp;ROW()-BP8&amp;":$K"&amp;ROW()-BP8))&lt;&gt;COUNTA(INDIRECT("$F"&amp;ROW()&amp;":$K"&amp;ROW()))),OFFSET(BQ8,-BP8,-1),"Ok")</f>
        <v>Ok</v>
      </c>
      <c r="BR8" s="10"/>
      <c r="BS8" s="40" t="s">
        <v>99</v>
      </c>
      <c r="BT8" s="13"/>
      <c r="BW8" s="16" t="n">
        <v>4</v>
      </c>
      <c r="BX8" s="8" t="str">
        <f aca="true">IF(AND(EducWorkQ9=ForCodesYES,COUNTA(INDIRECT("$F"&amp;ROW()-BW8&amp;":$K"&amp;ROW()-BW8))&lt;&gt;COUNTA(INDIRECT("$F"&amp;ROW()&amp;":$K"&amp;ROW()))),OFFSET(BX8,-BW8,-1),"Ok")</f>
        <v>Ok</v>
      </c>
      <c r="BY8" s="10"/>
      <c r="BZ8" s="40" t="s">
        <v>94</v>
      </c>
      <c r="CA8" s="13"/>
      <c r="CD8" s="16" t="n">
        <v>4</v>
      </c>
      <c r="CE8" s="8" t="str">
        <f aca="true">IF(AND(RelationQ1=ForCodesYES,COUNTA(INDIRECT("$F"&amp;ROW()-CD8&amp;":$K"&amp;ROW()-CD8))&lt;&gt;COUNTA(INDIRECT("$F"&amp;ROW()&amp;":$K"&amp;ROW()))),OFFSET(CE8,-CD8,-1),"Ok")</f>
        <v>Ok</v>
      </c>
      <c r="CF8" s="10"/>
      <c r="CG8" s="18" t="s">
        <v>94</v>
      </c>
      <c r="CH8" s="13"/>
      <c r="CK8" s="16" t="n">
        <v>4</v>
      </c>
      <c r="CL8" s="8" t="str">
        <f aca="true">IF(AND(RelationQ3=ForCodesYES,COUNTA(INDIRECT("$F"&amp;ROW()-CK8&amp;":$K"&amp;ROW()-CK8))&lt;&gt;COUNTA(INDIRECT("$F"&amp;ROW()&amp;":$K"&amp;ROW()))),OFFSET(CL8,-CK8,-1),"Ok")</f>
        <v>Ok</v>
      </c>
      <c r="CM8" s="42"/>
      <c r="CN8" s="18" t="s">
        <v>116</v>
      </c>
      <c r="CO8" s="13"/>
      <c r="CR8" s="16" t="n">
        <v>4</v>
      </c>
      <c r="CS8" s="8"/>
      <c r="CT8" s="42"/>
      <c r="CU8" s="18" t="s">
        <v>117</v>
      </c>
      <c r="CV8" s="13"/>
      <c r="CY8" s="16" t="n">
        <v>4</v>
      </c>
      <c r="CZ8" s="8" t="str">
        <f aca="true">IF(AND(ChargesQ1=ForCodesYES,COUNTA(INDIRECT("$F"&amp;ROW()-CY8&amp;":$K"&amp;ROW()-CY8))&lt;&gt;COUNTA(INDIRECT("$F"&amp;ROW()&amp;":$K"&amp;ROW()))),OFFSET(CZ8,-CY8,-1),"Ok")</f>
        <v>Ok</v>
      </c>
      <c r="DA8" s="10"/>
      <c r="DB8" s="18" t="s">
        <v>128</v>
      </c>
      <c r="DC8" s="13"/>
      <c r="DM8" s="16" t="n">
        <v>4</v>
      </c>
      <c r="DN8" s="8" t="str">
        <f aca="true">IF(AND(ChargesQ2=ForCodesYES,COUNTA(INDIRECT("$F"&amp;ROW()-DM8&amp;":$K"&amp;ROW()-DM8))&lt;&gt;COUNTA(INDIRECT("$F"&amp;ROW()&amp;":$K"&amp;ROW()))),OFFSET(DN8,-DM8,-1),"Ok")</f>
        <v>Ok</v>
      </c>
      <c r="DO8" s="10"/>
      <c r="DP8" s="18" t="s">
        <v>138</v>
      </c>
      <c r="DQ8" s="13"/>
      <c r="DT8" s="16" t="n">
        <v>4</v>
      </c>
      <c r="DU8" s="8"/>
      <c r="DV8" s="10"/>
      <c r="DW8" s="18" t="s">
        <v>143</v>
      </c>
      <c r="DX8" s="13"/>
      <c r="EH8" s="16" t="n">
        <v>4</v>
      </c>
      <c r="EI8" s="8" t="str">
        <f aca="true">IF(AND(ChargesQ3_2=ForCodesYES,COUNTA(INDIRECT("$F"&amp;ROW()-EH8&amp;":$K"&amp;ROW()-EH8))&lt;&gt;COUNTA(INDIRECT("$F"&amp;ROW()&amp;":$K"&amp;ROW()))),OFFSET(EI8,-EH8,-1),"Ok")</f>
        <v>Ok</v>
      </c>
      <c r="EJ8" s="10"/>
      <c r="EK8" s="18" t="s">
        <v>155</v>
      </c>
      <c r="EL8" s="13"/>
      <c r="EO8" s="16" t="n">
        <v>4</v>
      </c>
      <c r="EP8" s="8" t="str">
        <f aca="true">IF(AND(ChargesQ4=ForCodesYES,COUNTA(INDIRECT("$F"&amp;ROW()-EO8&amp;":$K"&amp;ROW()-EO8))&lt;&gt;COUNTA(INDIRECT("$F"&amp;ROW()&amp;":$K"&amp;ROW()))),OFFSET(EP8,-EO8,-1),"Ok")</f>
        <v>Ok</v>
      </c>
      <c r="EQ8" s="10"/>
      <c r="ER8" s="18" t="s">
        <v>161</v>
      </c>
      <c r="ES8" s="13"/>
      <c r="EV8" s="16"/>
      <c r="EW8" s="8"/>
      <c r="FC8" s="16" t="n">
        <v>4</v>
      </c>
      <c r="FD8" s="8" t="str">
        <f aca="true">IF(AND(ChargesQ6=ForCodesYES,COUNTA(INDIRECT("$F"&amp;ROW()-FC8&amp;":$K"&amp;ROW()-FC8))&lt;&gt;COUNTA(INDIRECT("$F"&amp;ROW()&amp;":$K"&amp;ROW()))),OFFSET(FD8,-FC8,-1),"Ok")</f>
        <v>Ok</v>
      </c>
      <c r="FE8" s="10"/>
      <c r="FF8" s="18" t="s">
        <v>162</v>
      </c>
      <c r="FG8" s="13"/>
      <c r="FJ8" s="16" t="n">
        <v>4</v>
      </c>
      <c r="FK8" s="8"/>
      <c r="FL8" s="10"/>
      <c r="FM8" s="53" t="s">
        <v>189</v>
      </c>
      <c r="FN8" s="53"/>
      <c r="FQ8" s="16" t="n">
        <v>4</v>
      </c>
      <c r="FR8" s="8"/>
      <c r="FS8" s="10"/>
      <c r="FT8" s="40" t="s">
        <v>198</v>
      </c>
      <c r="FU8" s="13"/>
      <c r="FX8" s="16" t="n">
        <v>4</v>
      </c>
      <c r="FY8" s="8" t="str">
        <f aca="true">IF(AND(PropertyQ3=ForCodesYES,COUNTA(INDIRECT("$F"&amp;ROW()-FX8&amp;":$K"&amp;ROW()-FX8))&lt;&gt;COUNTA(INDIRECT("$F"&amp;ROW()&amp;":$K"&amp;ROW()))),OFFSET(FY8,-FX8,-1),"Ok")</f>
        <v>Ok</v>
      </c>
      <c r="FZ8" s="10"/>
      <c r="GA8" s="40" t="s">
        <v>199</v>
      </c>
      <c r="GB8" s="13"/>
      <c r="GE8" s="16" t="n">
        <v>4</v>
      </c>
      <c r="GF8" s="8" t="str">
        <f aca="true">IF(AND(PropertyQ4=ForCodesYES,COUNTA(INDIRECT("$F"&amp;ROW()-GE8&amp;":$K"&amp;ROW()-GE8))&lt;&gt;COUNTA(INDIRECT("$F"&amp;ROW()&amp;":$K"&amp;ROW()))),OFFSET(GF8,-GE8,-1),"Ok")</f>
        <v>Ok</v>
      </c>
      <c r="GG8" s="10"/>
      <c r="GH8" s="40" t="s">
        <v>213</v>
      </c>
      <c r="GI8" s="13"/>
      <c r="GL8" s="16" t="n">
        <v>4</v>
      </c>
      <c r="GM8" s="8" t="str">
        <f aca="true">IF(AND(PropertyQ5=ForCodesYES,COUNTA(INDIRECT("$F"&amp;ROW()-GL8&amp;":$K"&amp;ROW()-GL8))&lt;&gt;COUNTA(INDIRECT("$F"&amp;ROW()&amp;":$K"&amp;ROW()))),OFFSET(GM8,-GL8,-1),"Ok")</f>
        <v>Ok</v>
      </c>
      <c r="GN8" s="10"/>
      <c r="GO8" s="40" t="s">
        <v>212</v>
      </c>
      <c r="GP8" s="13"/>
      <c r="GS8" s="16" t="n">
        <v>4</v>
      </c>
      <c r="GT8" s="8" t="str">
        <f aca="true">IF(AND(PropertyQ6=ForCodesYES,COUNTA(INDIRECT("$F"&amp;ROW()-GS8&amp;":$K"&amp;ROW()-GS8))&lt;&gt;COUNTA(INDIRECT("$F"&amp;ROW()&amp;":$K"&amp;ROW()))),OFFSET(GT8,-GS8,-1),"Ok")</f>
        <v>Ok</v>
      </c>
      <c r="GU8" s="10"/>
      <c r="GV8" s="40" t="s">
        <v>223</v>
      </c>
      <c r="GW8" s="30"/>
      <c r="GZ8" s="16" t="n">
        <v>4</v>
      </c>
      <c r="HA8" s="8" t="str">
        <f aca="true">IF(AND(PropertyQ7=ForCodesYES,COUNTA(INDIRECT("$F"&amp;ROW()-GZ8&amp;":$K"&amp;ROW()-GZ8))&lt;&gt;COUNTA(INDIRECT("$F"&amp;ROW()&amp;":$K"&amp;ROW()))),OFFSET(HA8,-GZ8,-1),"Ok")</f>
        <v>Ok</v>
      </c>
      <c r="HB8" s="47"/>
      <c r="HC8" s="40" t="s">
        <v>232</v>
      </c>
      <c r="HD8" s="30"/>
      <c r="HG8" s="16" t="n">
        <v>4</v>
      </c>
      <c r="HH8" s="8"/>
      <c r="HI8" s="10"/>
      <c r="HJ8" s="54" t="s">
        <v>240</v>
      </c>
      <c r="HK8" s="55"/>
      <c r="HN8" s="16" t="n">
        <v>4</v>
      </c>
      <c r="HO8" s="8"/>
      <c r="HP8" s="10"/>
      <c r="HQ8" s="54" t="s">
        <v>240</v>
      </c>
      <c r="HR8" s="55"/>
      <c r="HU8" s="16" t="n">
        <v>4</v>
      </c>
      <c r="HV8" s="8"/>
      <c r="HW8" s="10"/>
      <c r="HX8" s="54" t="s">
        <v>251</v>
      </c>
      <c r="HY8" s="55"/>
      <c r="IB8" s="16" t="n">
        <v>4</v>
      </c>
      <c r="IC8" s="8"/>
      <c r="ID8" s="10"/>
      <c r="IE8" s="54" t="s">
        <v>251</v>
      </c>
      <c r="IF8" s="55"/>
      <c r="II8" s="16" t="n">
        <v>4</v>
      </c>
      <c r="IJ8" s="8" t="str">
        <f aca="true">IF(AND(PropertyQ12=ForCodesYES,COUNTA(INDIRECT("$F"&amp;ROW()-II8&amp;":$K"&amp;ROW()-II8))&lt;&gt;COUNTA(INDIRECT("$F"&amp;ROW()&amp;":$K"&amp;ROW()))),OFFSET(IJ8,-II8,-1),"Ok")</f>
        <v>Ok</v>
      </c>
      <c r="IK8" s="10"/>
      <c r="IL8" s="40" t="s">
        <v>262</v>
      </c>
      <c r="IM8" s="13"/>
      <c r="IP8" s="16" t="n">
        <v>4</v>
      </c>
      <c r="IQ8" s="8" t="str">
        <f aca="true">IF(AND(PropertyQ13=ForCodesYES,COUNTA(INDIRECT("$F"&amp;ROW()-IP8&amp;":$K"&amp;ROW()-IP8))&lt;&gt;COUNTA(INDIRECT("$F"&amp;ROW()&amp;":$K"&amp;ROW()))),OFFSET(IQ8,-IP8,-1),"Ok")</f>
        <v>Ok</v>
      </c>
      <c r="IR8" s="10"/>
      <c r="IS8" s="40" t="s">
        <v>261</v>
      </c>
      <c r="IT8" s="30"/>
      <c r="IW8" s="16" t="n">
        <v>4</v>
      </c>
      <c r="IX8" s="8" t="str">
        <f aca="true">IF(AND(PropertyQ14=ForCodesYES,COUNTA(INDIRECT("$F"&amp;ROW()-IW8&amp;":$K"&amp;ROW()-IW8))&lt;&gt;COUNTA(INDIRECT("$F"&amp;ROW()&amp;":$K"&amp;ROW()))),OFFSET(IX8,-IW8,-1),"Ok")</f>
        <v>Ok</v>
      </c>
      <c r="IY8" s="10"/>
      <c r="IZ8" s="40" t="s">
        <v>228</v>
      </c>
      <c r="JA8" s="30"/>
      <c r="JD8" s="16" t="n">
        <v>4</v>
      </c>
      <c r="JE8" s="8"/>
      <c r="JF8" s="10"/>
      <c r="JG8" s="54" t="s">
        <v>274</v>
      </c>
      <c r="JH8" s="55"/>
      <c r="JK8" s="16" t="n">
        <v>4</v>
      </c>
      <c r="JL8" s="8"/>
      <c r="JM8" s="10"/>
      <c r="JN8" s="54" t="s">
        <v>284</v>
      </c>
      <c r="JO8" s="55"/>
      <c r="JR8" s="16" t="n">
        <v>4</v>
      </c>
      <c r="JS8" s="8"/>
      <c r="JT8" s="47"/>
      <c r="JU8" s="40" t="s">
        <v>250</v>
      </c>
      <c r="JV8" s="13"/>
      <c r="JY8" s="16" t="n">
        <v>4</v>
      </c>
      <c r="JZ8" s="8" t="str">
        <f aca="true">IF(AND(PropertyQ18=ForCodesYES,COUNTA(INDIRECT("$F"&amp;ROW()-JY8&amp;":$K"&amp;ROW()-JY8))&lt;&gt;COUNTA(INDIRECT("$F"&amp;ROW()&amp;":$K"&amp;ROW()))),OFFSET(JZ8,-JY8,-1),"Ok")</f>
        <v>Ok</v>
      </c>
      <c r="KA8" s="10"/>
      <c r="KB8" s="40" t="s">
        <v>275</v>
      </c>
      <c r="KC8" s="13"/>
      <c r="KF8" s="16" t="n">
        <v>4</v>
      </c>
      <c r="KG8" s="8"/>
      <c r="KH8" s="10"/>
      <c r="KI8" s="54" t="s">
        <v>293</v>
      </c>
      <c r="KJ8" s="55"/>
      <c r="KM8" s="16" t="n">
        <v>4</v>
      </c>
      <c r="KN8" s="8" t="str">
        <f aca="true">IF(AND(PropertyQ20=ForCodesYES,COUNTA(INDIRECT("$F"&amp;ROW()-KM8&amp;":$K"&amp;ROW()-KM8))&lt;&gt;COUNTA(INDIRECT("$F"&amp;ROW()&amp;":$K"&amp;ROW()))),OFFSET(KN8,-KM8,-1),"Ok")</f>
        <v>Ok</v>
      </c>
      <c r="KO8" s="10"/>
      <c r="KP8" s="40" t="s">
        <v>306</v>
      </c>
      <c r="KQ8" s="30"/>
    </row>
    <row r="9" customFormat="false" ht="36" hidden="false" customHeight="false" outlineLevel="0" collapsed="false">
      <c r="L9" s="8" t="n">
        <v>5</v>
      </c>
      <c r="M9" s="8" t="str">
        <f aca="true">IF(AND(PersionalInfoQ9=ForCodesYES,COUNTA(INDIRECT("$F"&amp;ROW()-L9&amp;":$K"&amp;ROW()-L9))&lt;&gt;COUNTA(INDIRECT("$F"&amp;ROW()&amp;":$K"&amp;ROW()))),OFFSET(M9,-L9,-1),"Ok")</f>
        <v>Ok</v>
      </c>
      <c r="N9" s="10"/>
      <c r="O9" s="18" t="s">
        <v>53</v>
      </c>
      <c r="P9" s="13"/>
      <c r="AG9" s="16" t="n">
        <v>5</v>
      </c>
      <c r="AH9" s="8"/>
      <c r="AI9" s="10"/>
      <c r="AJ9" s="40" t="s">
        <v>71</v>
      </c>
      <c r="AK9" s="13"/>
      <c r="AN9" s="16" t="n">
        <v>5</v>
      </c>
      <c r="AO9" s="8"/>
      <c r="AP9" s="10"/>
      <c r="AQ9" s="40" t="s">
        <v>71</v>
      </c>
      <c r="AR9" s="13"/>
      <c r="AU9" s="16" t="n">
        <v>5</v>
      </c>
      <c r="AV9" s="8" t="str">
        <f aca="true">IF(AND(EducWorkQ5=ForCodesYES,COUNTA(INDIRECT("$F"&amp;ROW()-AU9&amp;":$K"&amp;ROW()-AU9))&lt;&gt;COUNTA(INDIRECT("$F"&amp;ROW()&amp;":$K"&amp;ROW()))),OFFSET(AV9,-AU9,-1),"Ok")</f>
        <v>Ok</v>
      </c>
      <c r="AW9" s="10"/>
      <c r="AX9" s="40" t="s">
        <v>81</v>
      </c>
      <c r="AY9" s="13"/>
      <c r="BB9" s="16" t="n">
        <v>5</v>
      </c>
      <c r="BC9" s="8" t="str">
        <f aca="true">IF(AND(EducWorkQ6=ForCodesYES,COUNTA(INDIRECT("$F"&amp;ROW()-BB9&amp;":$K"&amp;ROW()-BB9))&lt;&gt;COUNTA(INDIRECT("$F"&amp;ROW()&amp;":$K"&amp;ROW()))),OFFSET(BC9,-BB9,-1),"Ok")</f>
        <v>Ok</v>
      </c>
      <c r="BD9" s="10"/>
      <c r="BE9" s="40" t="s">
        <v>89</v>
      </c>
      <c r="BF9" s="13"/>
      <c r="BI9" s="16" t="n">
        <v>5</v>
      </c>
      <c r="BJ9" s="8"/>
      <c r="BK9" s="10"/>
      <c r="BL9" s="40" t="s">
        <v>95</v>
      </c>
      <c r="BM9" s="13"/>
      <c r="BP9" s="16" t="n">
        <v>5</v>
      </c>
      <c r="BQ9" s="8" t="str">
        <f aca="true">IF(AND(EducWorkQ8=ForCodesYES,COUNTA(INDIRECT("$F"&amp;ROW()-BP9&amp;":$K"&amp;ROW()-BP9))&lt;&gt;COUNTA(INDIRECT("$F"&amp;ROW()&amp;":$K"&amp;ROW()))),OFFSET(BQ9,-BP9,-1),"Ok")</f>
        <v>Ok</v>
      </c>
      <c r="BR9" s="10"/>
      <c r="BS9" s="40" t="s">
        <v>381</v>
      </c>
      <c r="BT9" s="13"/>
      <c r="BW9" s="16" t="n">
        <v>5</v>
      </c>
      <c r="BX9" s="8"/>
      <c r="BY9" s="10"/>
      <c r="BZ9" s="40" t="s">
        <v>103</v>
      </c>
      <c r="CA9" s="13"/>
      <c r="CD9" s="16" t="n">
        <v>5</v>
      </c>
      <c r="CE9" s="8" t="str">
        <f aca="true">IF(AND(RelationQ1=ForCodesYES,COUNTA(INDIRECT("$F"&amp;ROW()-CD9&amp;":$K"&amp;ROW()-CD9))&lt;&gt;COUNTA(INDIRECT("$F"&amp;ROW()&amp;":$K"&amp;ROW()))),OFFSET(CE9,-CD9,-1),"Ok")</f>
        <v>Ok</v>
      </c>
      <c r="CF9" s="10"/>
      <c r="CG9" s="18" t="s">
        <v>110</v>
      </c>
      <c r="CH9" s="13"/>
      <c r="CK9" s="16" t="n">
        <v>5</v>
      </c>
      <c r="CL9" s="8"/>
      <c r="CM9" s="42"/>
      <c r="CN9" s="18" t="s">
        <v>117</v>
      </c>
      <c r="CO9" s="13"/>
      <c r="CR9" s="16" t="n">
        <v>5</v>
      </c>
      <c r="CS9" s="8"/>
      <c r="CT9" s="42"/>
      <c r="CU9" s="18" t="s">
        <v>123</v>
      </c>
      <c r="CV9" s="13"/>
      <c r="EH9" s="16" t="n">
        <v>5</v>
      </c>
      <c r="EI9" s="8" t="str">
        <f aca="true">IF(AND(ChargesQ3_2=ForCodesYES,COUNTA(INDIRECT("$F"&amp;ROW()-EH9&amp;":$K"&amp;ROW()-EH9))&lt;&gt;COUNTA(INDIRECT("$F"&amp;ROW()&amp;":$K"&amp;ROW()))),OFFSET(EI9,-EH9,-1),"Ok")</f>
        <v>Ok</v>
      </c>
      <c r="EJ9" s="10"/>
      <c r="EK9" s="18" t="s">
        <v>156</v>
      </c>
      <c r="EL9" s="13"/>
      <c r="EO9" s="16" t="n">
        <v>5</v>
      </c>
      <c r="EP9" s="8" t="str">
        <f aca="true">IF(AND(ChargesQ4=ForCodesYES,COUNTA(INDIRECT("$F"&amp;ROW()-EO9&amp;":$K"&amp;ROW()-EO9))&lt;&gt;COUNTA(INDIRECT("$F"&amp;ROW()&amp;":$K"&amp;ROW()))),OFFSET(EP9,-EO9,-1),"Ok")</f>
        <v>Ok</v>
      </c>
      <c r="EQ9" s="10"/>
      <c r="ER9" s="18" t="s">
        <v>162</v>
      </c>
      <c r="ES9" s="13"/>
      <c r="FC9" s="16" t="n">
        <v>5</v>
      </c>
      <c r="FD9" s="8" t="str">
        <f aca="true">IF(AND(ChargesQ6=ForCodesYES,COUNTA(INDIRECT("$F"&amp;ROW()-FC9&amp;":$K"&amp;ROW()-FC9))&lt;&gt;COUNTA(INDIRECT("$F"&amp;ROW()&amp;":$K"&amp;ROW()))),OFFSET(FD9,-FC9,-1),"Ok")</f>
        <v>Ok</v>
      </c>
      <c r="FE9" s="10"/>
      <c r="FF9" s="18" t="s">
        <v>171</v>
      </c>
      <c r="FG9" s="13"/>
      <c r="FJ9" s="16" t="n">
        <v>5</v>
      </c>
      <c r="FK9" s="8" t="str">
        <f aca="true">IF(AND(PropertyQ1=ForCodesYES,COUNTA(INDIRECT("$F"&amp;ROW()-FJ9&amp;":$K"&amp;ROW()-FJ9))&lt;&gt;COUNTA(INDIRECT("$F"&amp;ROW()&amp;":$K"&amp;ROW()))),OFFSET(FK9,-FJ9,-1),"Ok")</f>
        <v>Ok</v>
      </c>
      <c r="FL9" s="10"/>
      <c r="FM9" s="18" t="s">
        <v>25</v>
      </c>
      <c r="FN9" s="41"/>
      <c r="FQ9" s="16" t="n">
        <v>5</v>
      </c>
      <c r="FR9" s="8" t="str">
        <f aca="true">IF(AND(PropertyQ2=ForCodesYES,COUNTA(INDIRECT("$F"&amp;ROW()-FQ9&amp;":$K"&amp;ROW()-FQ9))&lt;&gt;COUNTA(INDIRECT("$F"&amp;ROW()&amp;":$K"&amp;ROW()))),OFFSET(FR9,-FQ9,-1),"Ok")</f>
        <v>Ok</v>
      </c>
      <c r="FS9" s="10"/>
      <c r="FT9" s="40" t="s">
        <v>199</v>
      </c>
      <c r="FU9" s="13"/>
      <c r="FX9" s="16" t="n">
        <v>5</v>
      </c>
      <c r="FY9" s="8" t="str">
        <f aca="true">IF(AND(PropertyQ3=ForCodesYES,COUNTA(INDIRECT("$F"&amp;ROW()-FX9&amp;":$K"&amp;ROW()-FX9))&lt;&gt;COUNTA(INDIRECT("$F"&amp;ROW()&amp;":$K"&amp;ROW()))),OFFSET(FY9,-FX9,-1),"Ok")</f>
        <v>Ok</v>
      </c>
      <c r="FZ9" s="10"/>
      <c r="GA9" s="40" t="s">
        <v>200</v>
      </c>
      <c r="GB9" s="13"/>
      <c r="GE9" s="16" t="n">
        <v>5</v>
      </c>
      <c r="GF9" s="8" t="str">
        <f aca="true">IF(AND(PropertyQ4=ForCodesYES,COUNTA(INDIRECT("$F"&amp;ROW()-GE9&amp;":$K"&amp;ROW()-GE9))&lt;&gt;COUNTA(INDIRECT("$F"&amp;ROW()&amp;":$K"&amp;ROW()))),OFFSET(GF9,-GE9,-1),"Ok")</f>
        <v>Ok</v>
      </c>
      <c r="GG9" s="10"/>
      <c r="GH9" s="40" t="s">
        <v>214</v>
      </c>
      <c r="GI9" s="13"/>
      <c r="GL9" s="16" t="n">
        <v>5</v>
      </c>
      <c r="GM9" s="8" t="str">
        <f aca="true">IF(AND(PropertyQ5=ForCodesYES,COUNTA(INDIRECT("$F"&amp;ROW()-GL9&amp;":$K"&amp;ROW()-GL9))&lt;&gt;COUNTA(INDIRECT("$F"&amp;ROW()&amp;":$K"&amp;ROW()))),OFFSET(GM9,-GL9,-1),"Ok")</f>
        <v>Ok</v>
      </c>
      <c r="GN9" s="10"/>
      <c r="GO9" s="40" t="s">
        <v>219</v>
      </c>
      <c r="GP9" s="13"/>
      <c r="GS9" s="16" t="n">
        <v>5</v>
      </c>
      <c r="GT9" s="8" t="str">
        <f aca="true">IF(AND(PropertyQ6=ForCodesYES,COUNTA(INDIRECT("$F"&amp;ROW()-GS9&amp;":$K"&amp;ROW()-GS9))&lt;&gt;COUNTA(INDIRECT("$F"&amp;ROW()&amp;":$K"&amp;ROW()))),OFFSET(GT9,-GS9,-1),"Ok")</f>
        <v>Ok</v>
      </c>
      <c r="GU9" s="10"/>
      <c r="GV9" s="40" t="s">
        <v>224</v>
      </c>
      <c r="GW9" s="13"/>
      <c r="GZ9" s="16" t="n">
        <v>5</v>
      </c>
      <c r="HA9" s="8" t="str">
        <f aca="true">IF(AND(PropertyQ7=ForCodesYES,COUNTA(INDIRECT("$F"&amp;ROW()-GZ9&amp;":$K"&amp;ROW()-GZ9))&lt;&gt;COUNTA(INDIRECT("$F"&amp;ROW()&amp;":$K"&amp;ROW()))),OFFSET(HA9,-GZ9,-1),"Ok")</f>
        <v>Ok</v>
      </c>
      <c r="HB9" s="47"/>
      <c r="HC9" s="40" t="s">
        <v>233</v>
      </c>
      <c r="HD9" s="30"/>
      <c r="HG9" s="16" t="n">
        <v>5</v>
      </c>
      <c r="HH9" s="8" t="str">
        <f aca="true">IF(AND(PropertyQ8=ForCodesYES,COUNTA(INDIRECT("$F"&amp;ROW()-HG9&amp;":$K"&amp;ROW()-HG9))&lt;&gt;COUNTA(INDIRECT("$F"&amp;ROW()&amp;":$K"&amp;ROW()))),OFFSET(HH9,-HG9,-1),"Ok")</f>
        <v>Ok</v>
      </c>
      <c r="HI9" s="10"/>
      <c r="HJ9" s="40" t="s">
        <v>241</v>
      </c>
      <c r="HK9" s="13"/>
      <c r="HN9" s="16" t="n">
        <v>5</v>
      </c>
      <c r="HO9" s="8" t="str">
        <f aca="true">IF(AND(PropertyQ9=ForCodesYES,COUNTA(INDIRECT("$F"&amp;ROW()-HN9&amp;":$K"&amp;ROW()-HN9))&lt;&gt;COUNTA(INDIRECT("$F"&amp;ROW()&amp;":$K"&amp;ROW()))),OFFSET(HO9,-HN9,-1),"Ok")</f>
        <v>Ok</v>
      </c>
      <c r="HP9" s="10"/>
      <c r="HQ9" s="40" t="s">
        <v>241</v>
      </c>
      <c r="HR9" s="13"/>
      <c r="HU9" s="16" t="n">
        <v>5</v>
      </c>
      <c r="HV9" s="8" t="str">
        <f aca="true">IF(AND(PropertyQ10=ForCodesYES,COUNTA(INDIRECT("$F"&amp;ROW()-HU9&amp;":$K"&amp;ROW()-HU9))&lt;&gt;COUNTA(INDIRECT("$F"&amp;ROW()&amp;":$K"&amp;ROW()))),OFFSET(HV9,-HU9,-1),"Ok")</f>
        <v>Ok</v>
      </c>
      <c r="HW9" s="10"/>
      <c r="HX9" s="40" t="s">
        <v>241</v>
      </c>
      <c r="HY9" s="13"/>
      <c r="IB9" s="16" t="n">
        <v>5</v>
      </c>
      <c r="IC9" s="8" t="str">
        <f aca="true">IF(AND(PropertyQ11=ForCodesYES,COUNTA(INDIRECT("$F"&amp;ROW()-IB9&amp;":$K"&amp;ROW()-IB9))&lt;&gt;COUNTA(INDIRECT("$F"&amp;ROW()&amp;":$K"&amp;ROW()))),OFFSET(IC9,-IB9,-1),"Ok")</f>
        <v>Ok</v>
      </c>
      <c r="ID9" s="10"/>
      <c r="IE9" s="40" t="s">
        <v>241</v>
      </c>
      <c r="IF9" s="13"/>
      <c r="II9" s="16" t="n">
        <v>5</v>
      </c>
      <c r="IJ9" s="8" t="str">
        <f aca="true">IF(AND(PropertyQ12=ForCodesYES,COUNTA(INDIRECT("$F"&amp;ROW()-II9&amp;":$K"&amp;ROW()-II9))&lt;&gt;COUNTA(INDIRECT("$F"&amp;ROW()&amp;":$K"&amp;ROW()))),OFFSET(IJ9,-II9,-1),"Ok")</f>
        <v>Ok</v>
      </c>
      <c r="IK9" s="10"/>
      <c r="IL9" s="40" t="s">
        <v>263</v>
      </c>
      <c r="IM9" s="30"/>
      <c r="IP9" s="16" t="n">
        <v>5</v>
      </c>
      <c r="IQ9" s="8" t="str">
        <f aca="true">IF(AND(PropertyQ13=ForCodesYES,COUNTA(INDIRECT("$F"&amp;ROW()-IP9&amp;":$K"&amp;ROW()-IP9))&lt;&gt;COUNTA(INDIRECT("$F"&amp;ROW()&amp;":$K"&amp;ROW()))),OFFSET(IQ9,-IP9,-1),"Ok")</f>
        <v>Ok</v>
      </c>
      <c r="IR9" s="10"/>
      <c r="IS9" s="40" t="s">
        <v>382</v>
      </c>
      <c r="IT9" s="13"/>
      <c r="IW9" s="16" t="n">
        <v>5</v>
      </c>
      <c r="IX9" s="8" t="str">
        <f aca="true">IF(AND(PropertyQ14=ForCodesYES,COUNTA(INDIRECT("$F"&amp;ROW()-IW9&amp;":$K"&amp;ROW()-IW9))&lt;&gt;COUNTA(INDIRECT("$F"&amp;ROW()&amp;":$K"&amp;ROW()))),OFFSET(IX9,-IW9,-1),"Ok")</f>
        <v>Ok</v>
      </c>
      <c r="IY9" s="10"/>
      <c r="IZ9" s="40" t="s">
        <v>276</v>
      </c>
      <c r="JA9" s="30"/>
      <c r="JD9" s="16" t="n">
        <v>5</v>
      </c>
      <c r="JE9" s="8" t="str">
        <f aca="true">IF(AND(PropertyQ15=ForCodesYES,COUNTA(INDIRECT("$F"&amp;ROW()-JD9&amp;":$K"&amp;ROW()-JD9))&lt;&gt;COUNTA(INDIRECT("$F"&amp;ROW()&amp;":$K"&amp;ROW()))),OFFSET(JE9,-JD9,-1),"Ok")</f>
        <v>Ok</v>
      </c>
      <c r="JF9" s="10"/>
      <c r="JG9" s="40" t="s">
        <v>241</v>
      </c>
      <c r="JH9" s="13"/>
      <c r="JK9" s="16" t="n">
        <v>5</v>
      </c>
      <c r="JL9" s="8" t="str">
        <f aca="true">IF(AND(PropertyQ16=ForCodesYES,COUNTA(INDIRECT("$F"&amp;ROW()-JK9&amp;":$K"&amp;ROW()-JK9))&lt;&gt;COUNTA(INDIRECT("$F"&amp;ROW()&amp;":$K"&amp;ROW()))),OFFSET(JL9,-JK9,-1),"Ok")</f>
        <v>Ok</v>
      </c>
      <c r="JM9" s="10"/>
      <c r="JN9" s="40" t="s">
        <v>275</v>
      </c>
      <c r="JO9" s="13"/>
      <c r="JR9" s="16" t="n">
        <v>5</v>
      </c>
      <c r="JS9" s="8" t="str">
        <f aca="true">IF(AND(PropertyQ17=ForCodesYES,COUNTA(INDIRECT("$F"&amp;ROW()-JR9&amp;":$K"&amp;ROW()-JR9))&lt;&gt;COUNTA(INDIRECT("$F"&amp;ROW()&amp;":$K"&amp;ROW()))),OFFSET(JS9,-JR9,-1),"Ok")</f>
        <v>Ok</v>
      </c>
      <c r="JT9" s="47"/>
      <c r="JU9" s="40" t="s">
        <v>244</v>
      </c>
      <c r="JV9" s="13"/>
      <c r="JY9" s="16" t="n">
        <v>5</v>
      </c>
      <c r="JZ9" s="8" t="str">
        <f aca="true">IF(AND(PropertyQ18=ForCodesYES,COUNTA(INDIRECT("$F"&amp;ROW()-JY9&amp;":$K"&amp;ROW()-JY9))&lt;&gt;COUNTA(INDIRECT("$F"&amp;ROW()&amp;":$K"&amp;ROW()))),OFFSET(JZ9,-JY9,-1),"Ok")</f>
        <v>Ok</v>
      </c>
      <c r="KA9" s="10"/>
      <c r="KB9" s="40" t="s">
        <v>228</v>
      </c>
      <c r="KC9" s="30"/>
      <c r="KF9" s="16" t="n">
        <v>5</v>
      </c>
      <c r="KG9" s="8" t="str">
        <f aca="true">IF(AND(PropertyQ19=ForCodesYES,COUNTA(INDIRECT("$F"&amp;ROW()-KF9&amp;":$K"&amp;ROW()-KF9))&lt;&gt;COUNTA(INDIRECT("$F"&amp;ROW()&amp;":$K"&amp;ROW()))),OFFSET(KG9,-KF9,-1),"Ok")</f>
        <v>Ok</v>
      </c>
      <c r="KH9" s="10"/>
      <c r="KI9" s="40" t="s">
        <v>294</v>
      </c>
      <c r="KJ9" s="13"/>
      <c r="KM9" s="16" t="n">
        <v>5</v>
      </c>
      <c r="KN9" s="8" t="str">
        <f aca="true">IF(AND(PropertyQ20=ForCodesYES,COUNTA(INDIRECT("$F"&amp;ROW()-KM9&amp;":$K"&amp;ROW()-KM9))&lt;&gt;COUNTA(INDIRECT("$F"&amp;ROW()&amp;":$K"&amp;ROW()))),OFFSET(KN9,-KM9,-1),"Ok")</f>
        <v>Ok</v>
      </c>
      <c r="KO9" s="10"/>
      <c r="KP9" s="40" t="s">
        <v>307</v>
      </c>
      <c r="KQ9" s="13"/>
    </row>
    <row r="10" customFormat="false" ht="54" hidden="false" customHeight="false" outlineLevel="0" collapsed="false">
      <c r="L10" s="8" t="n">
        <v>6</v>
      </c>
      <c r="M10" s="8" t="str">
        <f aca="true">IF(AND(PersionalInfoQ9=ForCodesYES,COUNTA(INDIRECT("$F"&amp;ROW()-L10&amp;":$K"&amp;ROW()-L10))&lt;&gt;COUNTA(INDIRECT("$F"&amp;ROW()&amp;":$K"&amp;ROW()))),OFFSET(M10,-L10,-1),"Ok")</f>
        <v>Ok</v>
      </c>
      <c r="N10" s="10"/>
      <c r="O10" s="18" t="s">
        <v>54</v>
      </c>
      <c r="P10" s="30"/>
      <c r="AU10" s="16" t="n">
        <v>6</v>
      </c>
      <c r="AV10" s="8"/>
      <c r="AW10" s="10"/>
      <c r="AX10" s="40" t="s">
        <v>82</v>
      </c>
      <c r="AY10" s="13"/>
      <c r="BB10" s="16" t="n">
        <v>6</v>
      </c>
      <c r="BC10" s="8"/>
      <c r="BD10" s="10"/>
      <c r="BE10" s="40" t="s">
        <v>90</v>
      </c>
      <c r="BF10" s="13"/>
      <c r="CD10" s="16" t="n">
        <v>6</v>
      </c>
      <c r="CE10" s="8"/>
      <c r="CF10" s="10"/>
      <c r="CG10" s="18" t="s">
        <v>111</v>
      </c>
      <c r="CH10" s="13"/>
      <c r="CK10" s="16" t="n">
        <v>6</v>
      </c>
      <c r="CL10" s="8"/>
      <c r="CM10" s="42"/>
      <c r="CN10" s="18" t="s">
        <v>118</v>
      </c>
      <c r="CO10" s="13"/>
      <c r="FJ10" s="16" t="n">
        <v>6</v>
      </c>
      <c r="FK10" s="8"/>
      <c r="FL10" s="10"/>
      <c r="FM10" s="18" t="s">
        <v>26</v>
      </c>
      <c r="FN10" s="13"/>
      <c r="FQ10" s="16" t="n">
        <v>6</v>
      </c>
      <c r="FR10" s="8" t="str">
        <f aca="true">IF(AND(PropertyQ2=ForCodesYES,COUNTA(INDIRECT("$F"&amp;ROW()-FQ10&amp;":$K"&amp;ROW()-FQ10))&lt;&gt;COUNTA(INDIRECT("$F"&amp;ROW()&amp;":$K"&amp;ROW()))),OFFSET(FR10,-FQ10,-1),"Ok")</f>
        <v>Ok</v>
      </c>
      <c r="FS10" s="10"/>
      <c r="FT10" s="40" t="s">
        <v>200</v>
      </c>
      <c r="FU10" s="13"/>
      <c r="FX10" s="16" t="n">
        <v>6</v>
      </c>
      <c r="FY10" s="8" t="str">
        <f aca="true">IF(AND(PropertyQ3=ForCodesYES,COUNTA(INDIRECT("$F"&amp;ROW()-FX10&amp;":$K"&amp;ROW()-FX10))&lt;&gt;COUNTA(INDIRECT("$F"&amp;ROW()&amp;":$K"&amp;ROW()))),OFFSET(FY10,-FX10,-1),"Ok")</f>
        <v>Ok</v>
      </c>
      <c r="FZ10" s="10"/>
      <c r="GA10" s="40" t="s">
        <v>201</v>
      </c>
      <c r="GB10" s="13"/>
      <c r="GE10" s="16" t="n">
        <v>6</v>
      </c>
      <c r="GF10" s="8" t="str">
        <f aca="true">IF(AND(PropertyQ4=ForCodesYES,COUNTA(INDIRECT("$F"&amp;ROW()-GE10&amp;":$K"&amp;ROW()-GE10))&lt;&gt;COUNTA(INDIRECT("$F"&amp;ROW()&amp;":$K"&amp;ROW()))),OFFSET(GF10,-GE10,-1),"Ok")</f>
        <v>Ok</v>
      </c>
      <c r="GG10" s="10"/>
      <c r="GH10" s="40" t="s">
        <v>215</v>
      </c>
      <c r="GI10" s="30"/>
      <c r="GL10" s="16" t="n">
        <v>6</v>
      </c>
      <c r="GM10" s="8" t="str">
        <f aca="true">IF(AND(PropertyQ5=ForCodesYES,COUNTA(INDIRECT("$F"&amp;ROW()-GL10&amp;":$K"&amp;ROW()-GL10))&lt;&gt;COUNTA(INDIRECT("$F"&amp;ROW()&amp;":$K"&amp;ROW()))),OFFSET(GM10,-GL10,-1),"Ok")</f>
        <v>Ok</v>
      </c>
      <c r="GN10" s="10"/>
      <c r="GO10" s="40" t="s">
        <v>214</v>
      </c>
      <c r="GP10" s="30"/>
      <c r="GS10" s="16" t="n">
        <v>6</v>
      </c>
      <c r="GT10" s="8" t="str">
        <f aca="true">IF(AND(PropertyQ6=ForCodesYES,COUNTA(INDIRECT("$F"&amp;ROW()-GS10&amp;":$K"&amp;ROW()-GS10))&lt;&gt;COUNTA(INDIRECT("$F"&amp;ROW()&amp;":$K"&amp;ROW()))),OFFSET(GT10,-GS10,-1),"Ok")</f>
        <v>Ok</v>
      </c>
      <c r="GU10" s="10"/>
      <c r="GV10" s="40" t="s">
        <v>225</v>
      </c>
      <c r="GW10" s="13"/>
      <c r="GZ10" s="16" t="n">
        <v>6</v>
      </c>
      <c r="HA10" s="8" t="str">
        <f aca="true">IF(AND(PropertyQ7=ForCodesYES,COUNTA(INDIRECT("$F"&amp;ROW()-GZ10&amp;":$K"&amp;ROW()-GZ10))&lt;&gt;COUNTA(INDIRECT("$F"&amp;ROW()&amp;":$K"&amp;ROW()))),OFFSET(HA10,-GZ10,-1),"Ok")</f>
        <v>Ok</v>
      </c>
      <c r="HB10" s="47"/>
      <c r="HC10" s="40" t="s">
        <v>234</v>
      </c>
      <c r="HD10" s="13"/>
      <c r="HG10" s="16" t="n">
        <v>6</v>
      </c>
      <c r="HH10" s="8" t="str">
        <f aca="true">IF(AND(PropertyQ8=ForCodesYES,COUNTA(INDIRECT("$F"&amp;ROW()-HG10&amp;":$K"&amp;ROW()-HG10))&lt;&gt;COUNTA(INDIRECT("$F"&amp;ROW()&amp;":$K"&amp;ROW()))),OFFSET(HH10,-HG10,-1),"Ok")</f>
        <v>Ok</v>
      </c>
      <c r="HI10" s="10"/>
      <c r="HJ10" s="40" t="s">
        <v>228</v>
      </c>
      <c r="HK10" s="13"/>
      <c r="HN10" s="16" t="n">
        <v>6</v>
      </c>
      <c r="HO10" s="8" t="str">
        <f aca="true">IF(AND(PropertyQ9=ForCodesYES,COUNTA(INDIRECT("$F"&amp;ROW()-HN10&amp;":$K"&amp;ROW()-HN10))&lt;&gt;COUNTA(INDIRECT("$F"&amp;ROW()&amp;":$K"&amp;ROW()))),OFFSET(HO10,-HN10,-1),"Ok")</f>
        <v>Ok</v>
      </c>
      <c r="HP10" s="10"/>
      <c r="HQ10" s="40" t="s">
        <v>228</v>
      </c>
      <c r="HR10" s="13"/>
      <c r="HU10" s="16" t="n">
        <v>6</v>
      </c>
      <c r="HV10" s="8" t="str">
        <f aca="true">IF(AND(PropertyQ10=ForCodesYES,COUNTA(INDIRECT("$F"&amp;ROW()-HU10&amp;":$K"&amp;ROW()-HU10))&lt;&gt;COUNTA(INDIRECT("$F"&amp;ROW()&amp;":$K"&amp;ROW()))),OFFSET(HV10,-HU10,-1),"Ok")</f>
        <v>Ok</v>
      </c>
      <c r="HW10" s="10"/>
      <c r="HX10" s="40" t="s">
        <v>228</v>
      </c>
      <c r="HY10" s="30"/>
      <c r="IB10" s="16" t="n">
        <v>6</v>
      </c>
      <c r="IC10" s="8" t="str">
        <f aca="true">IF(AND(PropertyQ11=ForCodesYES,COUNTA(INDIRECT("$F"&amp;ROW()-IB10&amp;":$K"&amp;ROW()-IB10))&lt;&gt;COUNTA(INDIRECT("$F"&amp;ROW()&amp;":$K"&amp;ROW()))),OFFSET(IC10,-IB10,-1),"Ok")</f>
        <v>Ok</v>
      </c>
      <c r="ID10" s="10"/>
      <c r="IE10" s="40" t="s">
        <v>228</v>
      </c>
      <c r="IF10" s="30"/>
      <c r="II10" s="16" t="n">
        <v>6</v>
      </c>
      <c r="IJ10" s="8" t="str">
        <f aca="true">IF(AND(PropertyQ12=ForCodesYES,COUNTA(INDIRECT("$F"&amp;ROW()-II10&amp;":$K"&amp;ROW()-II10))&lt;&gt;COUNTA(INDIRECT("$F"&amp;ROW()&amp;":$K"&amp;ROW()))),OFFSET(IJ10,-II10,-1),"Ok")</f>
        <v>Ok</v>
      </c>
      <c r="IK10" s="10"/>
      <c r="IL10" s="40" t="s">
        <v>264</v>
      </c>
      <c r="IM10" s="13"/>
      <c r="IP10" s="16" t="n">
        <v>6</v>
      </c>
      <c r="IQ10" s="8" t="str">
        <f aca="true">IF(AND(PropertyQ13=ForCodesYES,COUNTA(INDIRECT("$F"&amp;ROW()-IP10&amp;":$K"&amp;ROW()-IP10))&lt;&gt;COUNTA(INDIRECT("$F"&amp;ROW()&amp;":$K"&amp;ROW()))),OFFSET(IQ10,-IP10,-1),"Ok")</f>
        <v>Ok</v>
      </c>
      <c r="IR10" s="10"/>
      <c r="IS10" s="40" t="s">
        <v>228</v>
      </c>
      <c r="IT10" s="30"/>
      <c r="JD10" s="16" t="n">
        <v>6</v>
      </c>
      <c r="JE10" s="8" t="str">
        <f aca="true">IF(AND(PropertyQ15=ForCodesYES,COUNTA(INDIRECT("$F"&amp;ROW()-JD10&amp;":$K"&amp;ROW()-JD10))&lt;&gt;COUNTA(INDIRECT("$F"&amp;ROW()&amp;":$K"&amp;ROW()))),OFFSET(JE10,-JD10,-1),"Ok")</f>
        <v>Ok</v>
      </c>
      <c r="JF10" s="10"/>
      <c r="JG10" s="40" t="s">
        <v>228</v>
      </c>
      <c r="JH10" s="30"/>
      <c r="JK10" s="16" t="n">
        <v>6</v>
      </c>
      <c r="JL10" s="8" t="str">
        <f aca="true">IF(AND(PropertyQ16=ForCodesYES,COUNTA(INDIRECT("$F"&amp;ROW()-JK10&amp;":$K"&amp;ROW()-JK10))&lt;&gt;COUNTA(INDIRECT("$F"&amp;ROW()&amp;":$K"&amp;ROW()))),OFFSET(JL10,-JK10,-1),"Ok")</f>
        <v>Ok</v>
      </c>
      <c r="JM10" s="10"/>
      <c r="JN10" s="40" t="s">
        <v>228</v>
      </c>
      <c r="JO10" s="30"/>
      <c r="JR10" s="16" t="n">
        <v>6</v>
      </c>
      <c r="JS10" s="8"/>
      <c r="JT10" s="47"/>
      <c r="JU10" s="54" t="s">
        <v>284</v>
      </c>
      <c r="JV10" s="55"/>
      <c r="JY10" s="16" t="n">
        <v>6</v>
      </c>
      <c r="JZ10" s="8" t="str">
        <f aca="true">IF(AND(PropertyQ18=ForCodesYES,COUNTA(INDIRECT("$F"&amp;ROW()-JY10&amp;":$K"&amp;ROW()-JY10))&lt;&gt;COUNTA(INDIRECT("$F"&amp;ROW()&amp;":$K"&amp;ROW()))),OFFSET(JZ10,-JY10,-1),"Ok")</f>
        <v>Ok</v>
      </c>
      <c r="KA10" s="10"/>
      <c r="KB10" s="40" t="s">
        <v>276</v>
      </c>
      <c r="KC10" s="30"/>
      <c r="KF10" s="16" t="n">
        <v>6</v>
      </c>
      <c r="KG10" s="8" t="str">
        <f aca="true">IF(AND(PropertyQ19=ForCodesYES,COUNTA(INDIRECT("$F"&amp;ROW()-KF10&amp;":$K"&amp;ROW()-KF10))&lt;&gt;COUNTA(INDIRECT("$F"&amp;ROW()&amp;":$K"&amp;ROW()))),OFFSET(KG10,-KF10,-1),"Ok")</f>
        <v>Ok</v>
      </c>
      <c r="KH10" s="10"/>
      <c r="KI10" s="40" t="s">
        <v>275</v>
      </c>
      <c r="KJ10" s="13"/>
      <c r="KM10" s="16" t="n">
        <v>6</v>
      </c>
      <c r="KN10" s="8" t="str">
        <f aca="true">IF(AND(PropertyQ20=ForCodesYES,COUNTA(INDIRECT("$F"&amp;ROW()-KM10&amp;":$K"&amp;ROW()-KM10))&lt;&gt;COUNTA(INDIRECT("$F"&amp;ROW()&amp;":$K"&amp;ROW()))),OFFSET(KN10,-KM10,-1),"Ok")</f>
        <v>Ok</v>
      </c>
      <c r="KO10" s="10"/>
      <c r="KP10" s="40" t="s">
        <v>308</v>
      </c>
      <c r="KQ10" s="30"/>
    </row>
    <row r="11" customFormat="false" ht="54" hidden="false" customHeight="false" outlineLevel="0" collapsed="false">
      <c r="L11" s="8" t="n">
        <v>7</v>
      </c>
      <c r="M11" s="8"/>
      <c r="N11" s="10"/>
      <c r="O11" s="18" t="s">
        <v>55</v>
      </c>
      <c r="P11" s="30"/>
      <c r="AU11" s="16" t="n">
        <v>7</v>
      </c>
      <c r="AV11" s="8"/>
      <c r="AW11" s="10"/>
      <c r="AX11" s="40" t="s">
        <v>83</v>
      </c>
      <c r="AY11" s="13"/>
      <c r="FJ11" s="16" t="n">
        <v>7</v>
      </c>
      <c r="FK11" s="8"/>
      <c r="FL11" s="10"/>
      <c r="FM11" s="18" t="s">
        <v>27</v>
      </c>
      <c r="FN11" s="13"/>
      <c r="FQ11" s="16" t="n">
        <v>7</v>
      </c>
      <c r="FR11" s="8" t="str">
        <f aca="true">IF(AND(PropertyQ2=ForCodesYES,COUNTA(INDIRECT("$F"&amp;ROW()-FQ11&amp;":$K"&amp;ROW()-FQ11))&lt;&gt;COUNTA(INDIRECT("$F"&amp;ROW()&amp;":$K"&amp;ROW()))),OFFSET(FR11,-FQ11,-1),"Ok")</f>
        <v>Ok</v>
      </c>
      <c r="FS11" s="10"/>
      <c r="FT11" s="40" t="s">
        <v>201</v>
      </c>
      <c r="FU11" s="13"/>
      <c r="FX11" s="16" t="n">
        <v>7</v>
      </c>
      <c r="FY11" s="8" t="str">
        <f aca="true">IF(AND(PropertyQ3=ForCodesYES,COUNTA(INDIRECT("$F"&amp;ROW()-FX11&amp;":$K"&amp;ROW()-FX11))&lt;&gt;COUNTA(INDIRECT("$F"&amp;ROW()&amp;":$K"&amp;ROW()))),OFFSET(FY11,-FX11,-1),"Ok")</f>
        <v>Ok</v>
      </c>
      <c r="FZ11" s="10"/>
      <c r="GA11" s="40" t="s">
        <v>209</v>
      </c>
      <c r="GB11" s="13"/>
      <c r="GE11" s="16" t="n">
        <v>7</v>
      </c>
      <c r="GF11" s="8" t="str">
        <f aca="true">IF(AND(PropertyQ4=ForCodesYES,COUNTA(INDIRECT("$F"&amp;ROW()-GE11&amp;":$K"&amp;ROW()-GE11))&lt;&gt;COUNTA(INDIRECT("$F"&amp;ROW()&amp;":$K"&amp;ROW()))),OFFSET(GF11,-GE11,-1),"Ok")</f>
        <v>Ok</v>
      </c>
      <c r="GG11" s="10"/>
      <c r="GH11" s="40" t="s">
        <v>216</v>
      </c>
      <c r="GI11" s="13"/>
      <c r="GL11" s="16" t="n">
        <v>7</v>
      </c>
      <c r="GM11" s="8" t="str">
        <f aca="true">IF(AND(PropertyQ5=ForCodesYES,COUNTA(INDIRECT("$F"&amp;ROW()-GL11&amp;":$K"&amp;ROW()-GL11))&lt;&gt;COUNTA(INDIRECT("$F"&amp;ROW()&amp;":$K"&amp;ROW()))),OFFSET(GM11,-GL11,-1),"Ok")</f>
        <v>Ok</v>
      </c>
      <c r="GN11" s="10"/>
      <c r="GO11" s="40" t="s">
        <v>209</v>
      </c>
      <c r="GP11" s="30"/>
      <c r="GS11" s="16" t="n">
        <v>7</v>
      </c>
      <c r="GT11" s="8"/>
      <c r="GU11" s="10"/>
      <c r="GV11" s="54" t="s">
        <v>226</v>
      </c>
      <c r="GW11" s="55"/>
      <c r="GZ11" s="16" t="n">
        <v>7</v>
      </c>
      <c r="HA11" s="8"/>
      <c r="HB11" s="47"/>
      <c r="HC11" s="54" t="s">
        <v>226</v>
      </c>
      <c r="HD11" s="55"/>
      <c r="HG11" s="16" t="n">
        <v>7</v>
      </c>
      <c r="HH11" s="8" t="str">
        <f aca="true">IF(AND(PropertyQ8=ForCodesYES,COUNTA(INDIRECT("$F"&amp;ROW()-HG11&amp;":$K"&amp;ROW()-HG11))&lt;&gt;COUNTA(INDIRECT("$F"&amp;ROW()&amp;":$K"&amp;ROW()))),OFFSET(HH11,-HG11,-1),"Ok")</f>
        <v>Ok</v>
      </c>
      <c r="HI11" s="10"/>
      <c r="HJ11" s="40" t="s">
        <v>242</v>
      </c>
      <c r="HK11" s="13"/>
      <c r="HN11" s="16" t="n">
        <v>7</v>
      </c>
      <c r="HO11" s="8" t="str">
        <f aca="true">IF(AND(PropertyQ9=ForCodesYES,COUNTA(INDIRECT("$F"&amp;ROW()-HN11&amp;":$K"&amp;ROW()-HN11))&lt;&gt;COUNTA(INDIRECT("$F"&amp;ROW()&amp;":$K"&amp;ROW()))),OFFSET(HO11,-HN11,-1),"Ok")</f>
        <v>Ok</v>
      </c>
      <c r="HP11" s="10"/>
      <c r="HQ11" s="40" t="s">
        <v>242</v>
      </c>
      <c r="HR11" s="13"/>
      <c r="HU11" s="16" t="n">
        <v>7</v>
      </c>
      <c r="HV11" s="8" t="str">
        <f aca="true">IF(AND(PropertyQ10=ForCodesYES,COUNTA(INDIRECT("$F"&amp;ROW()-HU11&amp;":$K"&amp;ROW()-HU11))&lt;&gt;COUNTA(INDIRECT("$F"&amp;ROW()&amp;":$K"&amp;ROW()))),OFFSET(HV11,-HU11,-1),"Ok")</f>
        <v>Ok</v>
      </c>
      <c r="HW11" s="10"/>
      <c r="HX11" s="40" t="s">
        <v>242</v>
      </c>
      <c r="HY11" s="13"/>
      <c r="IB11" s="16" t="n">
        <v>7</v>
      </c>
      <c r="IC11" s="8" t="str">
        <f aca="true">IF(AND(PropertyQ11=ForCodesYES,COUNTA(INDIRECT("$F"&amp;ROW()-IB11&amp;":$K"&amp;ROW()-IB11))&lt;&gt;COUNTA(INDIRECT("$F"&amp;ROW()&amp;":$K"&amp;ROW()))),OFFSET(IC11,-IB11,-1),"Ok")</f>
        <v>Ok</v>
      </c>
      <c r="ID11" s="10"/>
      <c r="IE11" s="40" t="s">
        <v>255</v>
      </c>
      <c r="IF11" s="30"/>
      <c r="II11" s="16" t="n">
        <v>7</v>
      </c>
      <c r="IJ11" s="8" t="str">
        <f aca="true">IF(AND(PropertyQ12=ForCodesYES,COUNTA(INDIRECT("$F"&amp;ROW()-II11&amp;":$K"&amp;ROW()-II11))&lt;&gt;COUNTA(INDIRECT("$F"&amp;ROW()&amp;":$K"&amp;ROW()))),OFFSET(IJ11,-II11,-1),"Ok")</f>
        <v>Ok</v>
      </c>
      <c r="IK11" s="10"/>
      <c r="IL11" s="40" t="s">
        <v>265</v>
      </c>
      <c r="IM11" s="30"/>
      <c r="IP11" s="16" t="n">
        <v>7</v>
      </c>
      <c r="IQ11" s="8" t="str">
        <f aca="true">IF(AND(PropertyQ13=ForCodesYES,COUNTA(INDIRECT("$F"&amp;ROW()-IP11&amp;":$K"&amp;ROW()-IP11))&lt;&gt;COUNTA(INDIRECT("$F"&amp;ROW()&amp;":$K"&amp;ROW()))),OFFSET(IQ11,-IP11,-1),"Ok")</f>
        <v>Ok</v>
      </c>
      <c r="IR11" s="10"/>
      <c r="IS11" s="40" t="s">
        <v>270</v>
      </c>
      <c r="IT11" s="30"/>
      <c r="JD11" s="16" t="n">
        <v>7</v>
      </c>
      <c r="JE11" s="8" t="str">
        <f aca="true">IF(AND(PropertyQ15=ForCodesYES,COUNTA(INDIRECT("$F"&amp;ROW()-JD11&amp;":$K"&amp;ROW()-JD11))&lt;&gt;COUNTA(INDIRECT("$F"&amp;ROW()&amp;":$K"&amp;ROW()))),OFFSET(JE11,-JD11,-1),"Ok")</f>
        <v>Ok</v>
      </c>
      <c r="JF11" s="10"/>
      <c r="JG11" s="40" t="s">
        <v>276</v>
      </c>
      <c r="JH11" s="30"/>
      <c r="JK11" s="16" t="n">
        <v>7</v>
      </c>
      <c r="JL11" s="8" t="str">
        <f aca="true">IF(AND(PropertyQ16=ForCodesYES,COUNTA(INDIRECT("$F"&amp;ROW()-JK11&amp;":$K"&amp;ROW()-JK11))&lt;&gt;COUNTA(INDIRECT("$F"&amp;ROW()&amp;":$K"&amp;ROW()))),OFFSET(JL11,-JK11,-1),"Ok")</f>
        <v>Ok</v>
      </c>
      <c r="JM11" s="10"/>
      <c r="JN11" s="40" t="s">
        <v>276</v>
      </c>
      <c r="JO11" s="30"/>
      <c r="JR11" s="16" t="n">
        <v>7</v>
      </c>
      <c r="JS11" s="8" t="str">
        <f aca="true">IF(AND(PropertyQ17=ForCodesYES,COUNTA(INDIRECT("$F"&amp;ROW()-JR11&amp;":$K"&amp;ROW()-JR11))&lt;&gt;COUNTA(INDIRECT("$F"&amp;ROW()&amp;":$K"&amp;ROW()))),OFFSET(JS11,-JR11,-1),"Ok")</f>
        <v>Ok</v>
      </c>
      <c r="JT11" s="47"/>
      <c r="JU11" s="40" t="s">
        <v>275</v>
      </c>
      <c r="JV11" s="13"/>
      <c r="KF11" s="16" t="n">
        <v>7</v>
      </c>
      <c r="KG11" s="8" t="str">
        <f aca="true">IF(AND(PropertyQ19=ForCodesYES,COUNTA(INDIRECT("$F"&amp;ROW()-KF11&amp;":$K"&amp;ROW()-KF11))&lt;&gt;COUNTA(INDIRECT("$F"&amp;ROW()&amp;":$K"&amp;ROW()))),OFFSET(KG11,-KF11,-1),"Ok")</f>
        <v>Ok</v>
      </c>
      <c r="KH11" s="10"/>
      <c r="KI11" s="40" t="s">
        <v>228</v>
      </c>
      <c r="KJ11" s="30"/>
      <c r="KM11" s="16" t="n">
        <v>7</v>
      </c>
      <c r="KN11" s="8"/>
      <c r="KO11" s="10"/>
      <c r="KP11" s="40" t="s">
        <v>309</v>
      </c>
      <c r="KQ11" s="13"/>
    </row>
    <row r="12" customFormat="false" ht="36" hidden="false" customHeight="false" outlineLevel="0" collapsed="false">
      <c r="FJ12" s="16" t="n">
        <v>8</v>
      </c>
      <c r="FK12" s="8"/>
      <c r="FL12" s="10"/>
      <c r="FM12" s="18" t="s">
        <v>28</v>
      </c>
      <c r="FN12" s="41"/>
      <c r="FQ12" s="16" t="n">
        <v>8</v>
      </c>
      <c r="FR12" s="8" t="str">
        <f aca="true">IF(AND(PropertyQ2=ForCodesYES,COUNTA(INDIRECT("$F"&amp;ROW()-FQ12&amp;":$K"&amp;ROW()-FQ12))&lt;&gt;COUNTA(INDIRECT("$F"&amp;ROW()&amp;":$K"&amp;ROW()))),OFFSET(FR12,-FQ12,-1),"Ok")</f>
        <v>Ok</v>
      </c>
      <c r="FS12" s="10"/>
      <c r="FT12" s="40" t="s">
        <v>202</v>
      </c>
      <c r="FU12" s="30"/>
      <c r="GE12" s="16" t="n">
        <v>8</v>
      </c>
      <c r="GF12" s="8" t="str">
        <f aca="true">IF(AND(PropertyQ4=ForCodesYES,COUNTA(INDIRECT("$F"&amp;ROW()-GE12&amp;":$K"&amp;ROW()-GE12))&lt;&gt;COUNTA(INDIRECT("$F"&amp;ROW()&amp;":$K"&amp;ROW()))),OFFSET(GF12,-GE12,-1),"Ok")</f>
        <v>Ok</v>
      </c>
      <c r="GG12" s="10"/>
      <c r="GH12" s="40" t="s">
        <v>204</v>
      </c>
      <c r="GI12" s="13"/>
      <c r="GS12" s="16" t="n">
        <v>8</v>
      </c>
      <c r="GT12" s="8" t="str">
        <f aca="true">IF(AND(PropertyQ6=ForCodesYES,COUNTA(INDIRECT("$F"&amp;ROW()-GS12&amp;":$K"&amp;ROW()-GS12))&lt;&gt;COUNTA(INDIRECT("$F"&amp;ROW()&amp;":$K"&amp;ROW()))),OFFSET(GT12,-GS12,-1),"Ok")</f>
        <v>Ok</v>
      </c>
      <c r="GU12" s="10"/>
      <c r="GV12" s="40" t="s">
        <v>227</v>
      </c>
      <c r="GW12" s="13"/>
      <c r="GZ12" s="16" t="n">
        <v>8</v>
      </c>
      <c r="HA12" s="8" t="str">
        <f aca="true">IF(AND(PropertyQ7=ForCodesYES,COUNTA(INDIRECT("$F"&amp;ROW()-GZ12&amp;":$K"&amp;ROW()-GZ12))&lt;&gt;COUNTA(INDIRECT("$F"&amp;ROW()&amp;":$K"&amp;ROW()))),OFFSET(HA12,-GZ12,-1),"Ok")</f>
        <v>Ok</v>
      </c>
      <c r="HB12" s="47"/>
      <c r="HC12" s="40" t="s">
        <v>227</v>
      </c>
      <c r="HD12" s="13"/>
      <c r="IB12" s="16" t="n">
        <v>8</v>
      </c>
      <c r="IC12" s="8" t="str">
        <f aca="true">IF(AND(PropertyQ11=ForCodesYES,COUNTA(INDIRECT("$F"&amp;ROW()-IB12&amp;":$K"&amp;ROW()-IB12))&lt;&gt;COUNTA(INDIRECT("$F"&amp;ROW()&amp;":$K"&amp;ROW()))),OFFSET(IC12,-IB12,-1),"Ok")</f>
        <v>Ok</v>
      </c>
      <c r="ID12" s="10"/>
      <c r="IE12" s="40" t="s">
        <v>244</v>
      </c>
      <c r="IF12" s="30"/>
      <c r="JR12" s="16" t="n">
        <v>8</v>
      </c>
      <c r="JS12" s="8" t="str">
        <f aca="true">IF(AND(PropertyQ17=ForCodesYES,COUNTA(INDIRECT("$F"&amp;ROW()-JR12&amp;":$K"&amp;ROW()-JR12))&lt;&gt;COUNTA(INDIRECT("$F"&amp;ROW()&amp;":$K"&amp;ROW()))),OFFSET(JS12,-JR12,-1),"Ok")</f>
        <v>Ok</v>
      </c>
      <c r="JT12" s="47"/>
      <c r="JU12" s="40" t="s">
        <v>228</v>
      </c>
      <c r="JV12" s="30"/>
      <c r="KF12" s="16" t="n">
        <v>8</v>
      </c>
      <c r="KG12" s="8" t="str">
        <f aca="true">IF(AND(PropertyQ19=ForCodesYES,COUNTA(INDIRECT("$F"&amp;ROW()-KF12&amp;":$K"&amp;ROW()-KF12))&lt;&gt;COUNTA(INDIRECT("$F"&amp;ROW()&amp;":$K"&amp;ROW()))),OFFSET(KG12,-KF12,-1),"Ok")</f>
        <v>Ok</v>
      </c>
      <c r="KH12" s="10"/>
      <c r="KI12" s="40" t="s">
        <v>276</v>
      </c>
      <c r="KJ12" s="30"/>
    </row>
    <row r="13" customFormat="false" ht="36" hidden="false" customHeight="false" outlineLevel="0" collapsed="false">
      <c r="FJ13" s="16" t="n">
        <v>9</v>
      </c>
      <c r="FK13" s="8" t="str">
        <f aca="true">IF(AND(PropertyQ1=ForCodesYES,COUNTA(INDIRECT("$F"&amp;ROW()-FJ13&amp;":$K"&amp;ROW()-FJ13))&lt;&gt;COUNTA(INDIRECT("$F"&amp;ROW()&amp;":$K"&amp;ROW()))),OFFSET(FK13,-FJ13,-1),"Ok")</f>
        <v>Ok</v>
      </c>
      <c r="FL13" s="10"/>
      <c r="FM13" s="18" t="s">
        <v>190</v>
      </c>
      <c r="FN13" s="13"/>
      <c r="FQ13" s="16" t="n">
        <v>9</v>
      </c>
      <c r="FR13" s="8" t="str">
        <f aca="true">IF(AND(PropertyQ2=ForCodesYES,COUNTA(INDIRECT("$F"&amp;ROW()-FQ13&amp;":$K"&amp;ROW()-FQ13))&lt;&gt;COUNTA(INDIRECT("$F"&amp;ROW()&amp;":$K"&amp;ROW()))),OFFSET(FR13,-FQ13,-1),"Ok")</f>
        <v>Ok</v>
      </c>
      <c r="FS13" s="10"/>
      <c r="FT13" s="40" t="s">
        <v>203</v>
      </c>
      <c r="FU13" s="13"/>
      <c r="GE13" s="16" t="n">
        <v>9</v>
      </c>
      <c r="GF13" s="8" t="str">
        <f aca="true">IF(AND(PropertyQ4=ForCodesYES,COUNTA(INDIRECT("$F"&amp;ROW()-GE13&amp;":$K"&amp;ROW()-GE13))&lt;&gt;COUNTA(INDIRECT("$F"&amp;ROW()&amp;":$K"&amp;ROW()))),OFFSET(GF13,-GE13,-1),"Ok")</f>
        <v>Ok</v>
      </c>
      <c r="GG13" s="10"/>
      <c r="GH13" s="40" t="s">
        <v>205</v>
      </c>
      <c r="GI13" s="13"/>
      <c r="GS13" s="16" t="n">
        <v>9</v>
      </c>
      <c r="GT13" s="8" t="str">
        <f aca="true">IF(AND(PropertyQ6=ForCodesYES,COUNTA(INDIRECT("$F"&amp;ROW()-GS13&amp;":$K"&amp;ROW()-GS13))&lt;&gt;COUNTA(INDIRECT("$F"&amp;ROW()&amp;":$K"&amp;ROW()))),OFFSET(GT13,-GS13,-1),"Ok")</f>
        <v>Ok</v>
      </c>
      <c r="GU13" s="10"/>
      <c r="GV13" s="40" t="s">
        <v>228</v>
      </c>
      <c r="GW13" s="30"/>
      <c r="GZ13" s="16" t="n">
        <v>9</v>
      </c>
      <c r="HA13" s="8" t="str">
        <f aca="true">IF(AND(PropertyQ7=ForCodesYES,COUNTA(INDIRECT("$F"&amp;ROW()-GZ13&amp;":$K"&amp;ROW()-GZ13))&lt;&gt;COUNTA(INDIRECT("$F"&amp;ROW()&amp;":$K"&amp;ROW()))),OFFSET(HA13,-GZ13,-1),"Ok")</f>
        <v>Ok</v>
      </c>
      <c r="HB13" s="47"/>
      <c r="HC13" s="40" t="s">
        <v>228</v>
      </c>
      <c r="HD13" s="30"/>
      <c r="JR13" s="16" t="n">
        <v>9</v>
      </c>
      <c r="JS13" s="8" t="str">
        <f aca="true">IF(AND(PropertyQ17=ForCodesYES,COUNTA(INDIRECT("$F"&amp;ROW()-JR13&amp;":$K"&amp;ROW()-JR13))&lt;&gt;COUNTA(INDIRECT("$F"&amp;ROW()&amp;":$K"&amp;ROW()))),OFFSET(JS13,-JR13,-1),"Ok")</f>
        <v>Ok</v>
      </c>
      <c r="JT13" s="90"/>
      <c r="JU13" s="40" t="s">
        <v>276</v>
      </c>
      <c r="JV13" s="30"/>
    </row>
    <row r="14" customFormat="false" ht="18" hidden="false" customHeight="false" outlineLevel="0" collapsed="false">
      <c r="FJ14" s="16" t="n">
        <v>10</v>
      </c>
      <c r="FK14" s="8" t="str">
        <f aca="true">IF(AND(PropertyQ1=ForCodesYES,COUNTA(INDIRECT("$F"&amp;ROW()-FJ14&amp;":$K"&amp;ROW()-FJ14))&lt;&gt;COUNTA(INDIRECT("$F"&amp;ROW()&amp;":$K"&amp;ROW()))),OFFSET(FK14,-FJ14,-1),"Ok")</f>
        <v>Ok</v>
      </c>
      <c r="FL14" s="10"/>
      <c r="FM14" s="18" t="s">
        <v>191</v>
      </c>
      <c r="FN14" s="13"/>
      <c r="FQ14" s="16" t="n">
        <v>10</v>
      </c>
      <c r="FR14" s="8" t="str">
        <f aca="true">IF(AND(PropertyQ2=ForCodesYES,COUNTA(INDIRECT("$F"&amp;ROW()-FQ14&amp;":$K"&amp;ROW()-FQ14))&lt;&gt;COUNTA(INDIRECT("$F"&amp;ROW()&amp;":$K"&amp;ROW()))),OFFSET(FR14,-FQ14,-1),"Ok")</f>
        <v>Ok</v>
      </c>
      <c r="FS14" s="10"/>
      <c r="FT14" s="40" t="s">
        <v>204</v>
      </c>
      <c r="FU14" s="13"/>
      <c r="GS14" s="16" t="n">
        <v>10</v>
      </c>
      <c r="GT14" s="8" t="str">
        <f aca="true">IF(AND(PropertyQ6=ForCodesYES,COUNTA(INDIRECT("$F"&amp;ROW()-GS14&amp;":$K"&amp;ROW()-GS14))&lt;&gt;COUNTA(INDIRECT("$F"&amp;ROW()&amp;":$K"&amp;ROW()))),OFFSET(GT14,-GS14,-1),"Ok")</f>
        <v>Ok</v>
      </c>
      <c r="GU14" s="10"/>
      <c r="GV14" s="40" t="s">
        <v>229</v>
      </c>
      <c r="GW14" s="13"/>
      <c r="GZ14" s="16" t="n">
        <v>10</v>
      </c>
      <c r="HA14" s="8" t="str">
        <f aca="true">IF(AND(PropertyQ7=ForCodesYES,COUNTA(INDIRECT("$F"&amp;ROW()-GZ14&amp;":$K"&amp;ROW()-GZ14))&lt;&gt;COUNTA(INDIRECT("$F"&amp;ROW()&amp;":$K"&amp;ROW()))),OFFSET(HA14,-GZ14,-1),"Ok")</f>
        <v>Ok</v>
      </c>
      <c r="HB14" s="90"/>
      <c r="HC14" s="40" t="s">
        <v>229</v>
      </c>
      <c r="HD14" s="13"/>
    </row>
    <row r="15" customFormat="false" ht="18" hidden="false" customHeight="false" outlineLevel="0" collapsed="false">
      <c r="FJ15" s="16" t="n">
        <v>11</v>
      </c>
      <c r="FK15" s="8" t="str">
        <f aca="true">IF(AND(PropertyQ1=ForCodesYES,COUNTA(INDIRECT("$F"&amp;ROW()-FJ15&amp;":$K"&amp;ROW()-FJ15))&lt;&gt;COUNTA(INDIRECT("$F"&amp;ROW()&amp;":$K"&amp;ROW()))),OFFSET(FK15,-FJ15,-1),"Ok")</f>
        <v>Ok</v>
      </c>
      <c r="FL15" s="10"/>
      <c r="FM15" s="18" t="s">
        <v>192</v>
      </c>
      <c r="FN15" s="13"/>
      <c r="FQ15" s="16" t="n">
        <v>11</v>
      </c>
      <c r="FR15" s="8" t="str">
        <f aca="true">IF(AND(PropertyQ2=ForCodesYES,COUNTA(INDIRECT("$F"&amp;ROW()-FQ15&amp;":$K"&amp;ROW()-FQ15))&lt;&gt;COUNTA(INDIRECT("$F"&amp;ROW()&amp;":$K"&amp;ROW()))),OFFSET(FR15,-FQ15,-1),"Ok")</f>
        <v>Ok</v>
      </c>
      <c r="FS15" s="10"/>
      <c r="FT15" s="40" t="s">
        <v>205</v>
      </c>
      <c r="FU15" s="13"/>
    </row>
    <row r="16" customFormat="false" ht="36" hidden="false" customHeight="false" outlineLevel="0" collapsed="false">
      <c r="FJ16" s="16" t="n">
        <v>12</v>
      </c>
      <c r="FK16" s="8"/>
      <c r="FL16" s="10"/>
      <c r="FM16" s="18" t="s">
        <v>193</v>
      </c>
      <c r="FN16" s="13"/>
    </row>
    <row r="17" customFormat="false" ht="13.5" hidden="false" customHeight="true" outlineLevel="0" collapsed="false">
      <c r="FJ17" s="16" t="n">
        <v>13</v>
      </c>
      <c r="FK17" s="8"/>
      <c r="FL17" s="10"/>
      <c r="FM17" s="18" t="s">
        <v>109</v>
      </c>
      <c r="FN17" s="13"/>
    </row>
  </sheetData>
  <mergeCells count="84">
    <mergeCell ref="C2:G2"/>
    <mergeCell ref="L2:P2"/>
    <mergeCell ref="S2:W2"/>
    <mergeCell ref="Z2:AD2"/>
    <mergeCell ref="AG2:AK2"/>
    <mergeCell ref="AN2:AR2"/>
    <mergeCell ref="AU2:AY2"/>
    <mergeCell ref="BB2:BF2"/>
    <mergeCell ref="BI2:BM2"/>
    <mergeCell ref="BP2:BT2"/>
    <mergeCell ref="BW2:CA2"/>
    <mergeCell ref="CD2:CH2"/>
    <mergeCell ref="CK2:CO2"/>
    <mergeCell ref="CR2:CV2"/>
    <mergeCell ref="CY2:DC2"/>
    <mergeCell ref="DF2:DJ2"/>
    <mergeCell ref="DM2:DQ2"/>
    <mergeCell ref="DT2:DX2"/>
    <mergeCell ref="EA2:EE2"/>
    <mergeCell ref="EH2:EL2"/>
    <mergeCell ref="EO2:ES2"/>
    <mergeCell ref="EV2:EZ2"/>
    <mergeCell ref="FC2:FG2"/>
    <mergeCell ref="FJ2:FN2"/>
    <mergeCell ref="FQ2:FU2"/>
    <mergeCell ref="FX2:GB2"/>
    <mergeCell ref="GE2:GI2"/>
    <mergeCell ref="GL2:GP2"/>
    <mergeCell ref="GS2:GW2"/>
    <mergeCell ref="GZ2:HD2"/>
    <mergeCell ref="HG2:HK2"/>
    <mergeCell ref="HN2:HR2"/>
    <mergeCell ref="HU2:HY2"/>
    <mergeCell ref="IB2:IF2"/>
    <mergeCell ref="II2:IM2"/>
    <mergeCell ref="IP2:IT2"/>
    <mergeCell ref="IW2:JA2"/>
    <mergeCell ref="JD2:JH2"/>
    <mergeCell ref="JK2:JO2"/>
    <mergeCell ref="JR2:JV2"/>
    <mergeCell ref="JY2:KC2"/>
    <mergeCell ref="KF2:KJ2"/>
    <mergeCell ref="KM2:KQ2"/>
    <mergeCell ref="E4:E8"/>
    <mergeCell ref="N4:N11"/>
    <mergeCell ref="U4:U8"/>
    <mergeCell ref="AB4:AB8"/>
    <mergeCell ref="AI4:AI9"/>
    <mergeCell ref="AP4:AP9"/>
    <mergeCell ref="AW4:AW11"/>
    <mergeCell ref="BD4:BD10"/>
    <mergeCell ref="BK4:BK9"/>
    <mergeCell ref="BR4:BR9"/>
    <mergeCell ref="BY4:BY9"/>
    <mergeCell ref="CF4:CF10"/>
    <mergeCell ref="CM4:CM10"/>
    <mergeCell ref="CT4:CT9"/>
    <mergeCell ref="DA4:DA8"/>
    <mergeCell ref="DH4:DH7"/>
    <mergeCell ref="DO4:DO8"/>
    <mergeCell ref="DV4:DV8"/>
    <mergeCell ref="EC4:EC7"/>
    <mergeCell ref="EJ4:EJ9"/>
    <mergeCell ref="EQ4:EQ9"/>
    <mergeCell ref="EX4:EX7"/>
    <mergeCell ref="FE4:FE9"/>
    <mergeCell ref="FL4:FL17"/>
    <mergeCell ref="FS4:FS15"/>
    <mergeCell ref="FZ4:FZ11"/>
    <mergeCell ref="GG4:GG13"/>
    <mergeCell ref="GN4:GN11"/>
    <mergeCell ref="GU4:GU14"/>
    <mergeCell ref="HI4:HI11"/>
    <mergeCell ref="HP4:HP11"/>
    <mergeCell ref="HW4:HW11"/>
    <mergeCell ref="ID4:ID12"/>
    <mergeCell ref="IK4:IK11"/>
    <mergeCell ref="IR4:IR11"/>
    <mergeCell ref="IY4:IY9"/>
    <mergeCell ref="JF4:JF11"/>
    <mergeCell ref="JM4:JM11"/>
    <mergeCell ref="KA4:KA10"/>
    <mergeCell ref="KH4:KH12"/>
    <mergeCell ref="KO4:KO11"/>
  </mergeCells>
  <conditionalFormatting sqref="AK8">
    <cfRule type="expression" priority="2" aboveAverage="0" equalAverage="0" bottom="0" percent="0" rank="0" text="" dxfId="155">
      <formula>AK8=""</formula>
    </cfRule>
  </conditionalFormatting>
  <conditionalFormatting sqref="KJ5:KJ6">
    <cfRule type="expression" priority="3" aboveAverage="0" equalAverage="0" bottom="0" percent="0" rank="0" text="" dxfId="156">
      <formula>KJ5=""</formula>
    </cfRule>
  </conditionalFormatting>
  <conditionalFormatting sqref="JV5:JV6">
    <cfRule type="expression" priority="4" aboveAverage="0" equalAverage="0" bottom="0" percent="0" rank="0" text="" dxfId="157">
      <formula>JV5=""</formula>
    </cfRule>
  </conditionalFormatting>
  <conditionalFormatting sqref="JH5:JH6">
    <cfRule type="expression" priority="5" aboveAverage="0" equalAverage="0" bottom="0" percent="0" rank="0" text="" dxfId="158">
      <formula>JH5=""</formula>
    </cfRule>
  </conditionalFormatting>
  <conditionalFormatting sqref="IT5:IT6">
    <cfRule type="expression" priority="6" aboveAverage="0" equalAverage="0" bottom="0" percent="0" rank="0" text="" dxfId="159">
      <formula>IT5=""</formula>
    </cfRule>
  </conditionalFormatting>
  <conditionalFormatting sqref="IF9">
    <cfRule type="expression" priority="7" aboveAverage="0" equalAverage="0" bottom="0" percent="0" rank="0" text="" dxfId="160">
      <formula>IF9=""</formula>
    </cfRule>
  </conditionalFormatting>
  <conditionalFormatting sqref="IF12">
    <cfRule type="expression" priority="8" aboveAverage="0" equalAverage="0" bottom="0" percent="0" rank="0" text="" dxfId="161">
      <formula>IF12=""</formula>
    </cfRule>
  </conditionalFormatting>
  <conditionalFormatting sqref="IF10:IF11">
    <cfRule type="expression" priority="9" aboveAverage="0" equalAverage="0" bottom="0" percent="0" rank="0" text="" dxfId="162">
      <formula>IF10=""</formula>
    </cfRule>
  </conditionalFormatting>
  <conditionalFormatting sqref="IF7">
    <cfRule type="expression" priority="10" aboveAverage="0" equalAverage="0" bottom="0" percent="0" rank="0" text="" dxfId="163">
      <formula>IF7=""</formula>
    </cfRule>
  </conditionalFormatting>
  <conditionalFormatting sqref="HR5:HR6">
    <cfRule type="expression" priority="11" aboveAverage="0" equalAverage="0" bottom="0" percent="0" rank="0" text="" dxfId="164">
      <formula>HR5=""</formula>
    </cfRule>
  </conditionalFormatting>
  <conditionalFormatting sqref="HD5:HD6">
    <cfRule type="expression" priority="12" aboveAverage="0" equalAverage="0" bottom="0" percent="0" rank="0" text="" dxfId="165">
      <formula>HD5=""</formula>
    </cfRule>
  </conditionalFormatting>
  <conditionalFormatting sqref="GP5:GP6">
    <cfRule type="expression" priority="13" aboveAverage="0" equalAverage="0" bottom="0" percent="0" rank="0" text="" dxfId="166">
      <formula>GP5=""</formula>
    </cfRule>
  </conditionalFormatting>
  <conditionalFormatting sqref="GB5:GB6">
    <cfRule type="expression" priority="14" aboveAverage="0" equalAverage="0" bottom="0" percent="0" rank="0" text="" dxfId="167">
      <formula>GB5=""</formula>
    </cfRule>
  </conditionalFormatting>
  <conditionalFormatting sqref="FN6">
    <cfRule type="expression" priority="15" aboveAverage="0" equalAverage="0" bottom="0" percent="0" rank="0" text="" dxfId="168">
      <formula>FN6=""</formula>
    </cfRule>
  </conditionalFormatting>
  <conditionalFormatting sqref="GP7">
    <cfRule type="expression" priority="16" aboveAverage="0" equalAverage="0" bottom="0" percent="0" rank="0" text="" dxfId="169">
      <formula>GP7=""</formula>
    </cfRule>
  </conditionalFormatting>
  <conditionalFormatting sqref="IT9">
    <cfRule type="expression" priority="17" aboveAverage="0" equalAverage="0" bottom="0" percent="0" rank="0" text="" dxfId="170">
      <formula>IT9=""</formula>
    </cfRule>
  </conditionalFormatting>
  <conditionalFormatting sqref="IM10">
    <cfRule type="expression" priority="18" aboveAverage="0" equalAverage="0" bottom="0" percent="0" rank="0" text="" dxfId="171">
      <formula>IM10=""</formula>
    </cfRule>
  </conditionalFormatting>
  <conditionalFormatting sqref="HY9">
    <cfRule type="expression" priority="19" aboveAverage="0" equalAverage="0" bottom="0" percent="0" rank="0" text="" dxfId="172">
      <formula>HY9=""</formula>
    </cfRule>
  </conditionalFormatting>
  <conditionalFormatting sqref="HR9">
    <cfRule type="expression" priority="20" aboveAverage="0" equalAverage="0" bottom="0" percent="0" rank="0" text="" dxfId="173">
      <formula>HR9=""</formula>
    </cfRule>
  </conditionalFormatting>
  <conditionalFormatting sqref="HK9">
    <cfRule type="expression" priority="21" aboveAverage="0" equalAverage="0" bottom="0" percent="0" rank="0" text="" dxfId="174">
      <formula>HK9=""</formula>
    </cfRule>
  </conditionalFormatting>
  <conditionalFormatting sqref="HD12">
    <cfRule type="expression" priority="22" aboveAverage="0" equalAverage="0" bottom="0" percent="0" rank="0" text="" dxfId="175">
      <formula>HD12=""</formula>
    </cfRule>
  </conditionalFormatting>
  <conditionalFormatting sqref="GW12">
    <cfRule type="expression" priority="23" aboveAverage="0" equalAverage="0" bottom="0" percent="0" rank="0" text="" dxfId="176">
      <formula>GW12=""</formula>
    </cfRule>
  </conditionalFormatting>
  <conditionalFormatting sqref="GI12">
    <cfRule type="expression" priority="24" aboveAverage="0" equalAverage="0" bottom="0" percent="0" rank="0" text="" dxfId="177">
      <formula>GI12=""</formula>
    </cfRule>
  </conditionalFormatting>
  <conditionalFormatting sqref="FU14">
    <cfRule type="expression" priority="25" aboveAverage="0" equalAverage="0" bottom="0" percent="0" rank="0" text="" dxfId="178">
      <formula>FU14=""</formula>
    </cfRule>
  </conditionalFormatting>
  <conditionalFormatting sqref="GB7">
    <cfRule type="expression" priority="26" aboveAverage="0" equalAverage="0" bottom="0" percent="0" rank="0" text="" dxfId="179">
      <formula>GB7=""</formula>
    </cfRule>
  </conditionalFormatting>
  <conditionalFormatting sqref="CV6">
    <cfRule type="expression" priority="27" aboveAverage="0" equalAverage="0" bottom="0" percent="0" rank="0" text="" dxfId="180">
      <formula>CV6=""</formula>
    </cfRule>
  </conditionalFormatting>
  <conditionalFormatting sqref="CO10">
    <cfRule type="expression" priority="28" aboveAverage="0" equalAverage="0" bottom="0" percent="0" rank="0" text="" dxfId="181">
      <formula>CO10=""</formula>
    </cfRule>
  </conditionalFormatting>
  <conditionalFormatting sqref="CO5:CO9">
    <cfRule type="expression" priority="29" aboveAverage="0" equalAverage="0" bottom="0" percent="0" rank="0" text="" dxfId="182">
      <formula>CO5=""</formula>
    </cfRule>
  </conditionalFormatting>
  <conditionalFormatting sqref="P5:P11">
    <cfRule type="expression" priority="30" aboveAverage="0" equalAverage="0" bottom="0" percent="0" rank="0" text="" dxfId="183">
      <formula>P5=""</formula>
    </cfRule>
  </conditionalFormatting>
  <conditionalFormatting sqref="KQ9">
    <cfRule type="expression" priority="31" aboveAverage="0" equalAverage="0" bottom="0" percent="0" rank="0" text="" dxfId="184">
      <formula>KQ9=""</formula>
    </cfRule>
  </conditionalFormatting>
  <conditionalFormatting sqref="KQ10:KQ11">
    <cfRule type="expression" priority="32" aboveAverage="0" equalAverage="0" bottom="0" percent="0" rank="0" text="" dxfId="185">
      <formula>KQ10=""</formula>
    </cfRule>
  </conditionalFormatting>
  <conditionalFormatting sqref="KQ8">
    <cfRule type="expression" priority="33" aboveAverage="0" equalAverage="0" bottom="0" percent="0" rank="0" text="" dxfId="186">
      <formula>KQ8=""</formula>
    </cfRule>
  </conditionalFormatting>
  <conditionalFormatting sqref="KQ5:KQ7">
    <cfRule type="expression" priority="34" aboveAverage="0" equalAverage="0" bottom="0" percent="0" rank="0" text="" dxfId="187">
      <formula>KQ5=""</formula>
    </cfRule>
  </conditionalFormatting>
  <conditionalFormatting sqref="KJ12">
    <cfRule type="expression" priority="35" aboveAverage="0" equalAverage="0" bottom="0" percent="0" rank="0" text="" dxfId="188">
      <formula>KJ12=""</formula>
    </cfRule>
  </conditionalFormatting>
  <conditionalFormatting sqref="KJ11">
    <cfRule type="expression" priority="36" aboveAverage="0" equalAverage="0" bottom="0" percent="0" rank="0" text="" dxfId="189">
      <formula>KJ11=""</formula>
    </cfRule>
  </conditionalFormatting>
  <conditionalFormatting sqref="KJ7 KJ9:KJ10">
    <cfRule type="expression" priority="37" aboveAverage="0" equalAverage="0" bottom="0" percent="0" rank="0" text="" dxfId="190">
      <formula>KJ7=""</formula>
    </cfRule>
  </conditionalFormatting>
  <conditionalFormatting sqref="KC10">
    <cfRule type="expression" priority="38" aboveAverage="0" equalAverage="0" bottom="0" percent="0" rank="0" text="" dxfId="191">
      <formula>KC10=""</formula>
    </cfRule>
  </conditionalFormatting>
  <conditionalFormatting sqref="KC9">
    <cfRule type="expression" priority="39" aboveAverage="0" equalAverage="0" bottom="0" percent="0" rank="0" text="" dxfId="192">
      <formula>KC9=""</formula>
    </cfRule>
  </conditionalFormatting>
  <conditionalFormatting sqref="KC5 KC7:KC8">
    <cfRule type="expression" priority="40" aboveAverage="0" equalAverage="0" bottom="0" percent="0" rank="0" text="" dxfId="193">
      <formula>KC5=""</formula>
    </cfRule>
  </conditionalFormatting>
  <conditionalFormatting sqref="JV13">
    <cfRule type="expression" priority="41" aboveAverage="0" equalAverage="0" bottom="0" percent="0" rank="0" text="" dxfId="194">
      <formula>JV13=""</formula>
    </cfRule>
  </conditionalFormatting>
  <conditionalFormatting sqref="JV12">
    <cfRule type="expression" priority="42" aboveAverage="0" equalAverage="0" bottom="0" percent="0" rank="0" text="" dxfId="195">
      <formula>JV12=""</formula>
    </cfRule>
  </conditionalFormatting>
  <conditionalFormatting sqref="JV11">
    <cfRule type="expression" priority="43" aboveAverage="0" equalAverage="0" bottom="0" percent="0" rank="0" text="" dxfId="196">
      <formula>JV11=""</formula>
    </cfRule>
  </conditionalFormatting>
  <conditionalFormatting sqref="JO11">
    <cfRule type="expression" priority="44" aboveAverage="0" equalAverage="0" bottom="0" percent="0" rank="0" text="" dxfId="197">
      <formula>JO11=""</formula>
    </cfRule>
  </conditionalFormatting>
  <conditionalFormatting sqref="JO10">
    <cfRule type="expression" priority="45" aboveAverage="0" equalAverage="0" bottom="0" percent="0" rank="0" text="" dxfId="198">
      <formula>JO10=""</formula>
    </cfRule>
  </conditionalFormatting>
  <conditionalFormatting sqref="JO5:JO7 JO9">
    <cfRule type="expression" priority="46" aboveAverage="0" equalAverage="0" bottom="0" percent="0" rank="0" text="" dxfId="199">
      <formula>JO5=""</formula>
    </cfRule>
  </conditionalFormatting>
  <conditionalFormatting sqref="JH11">
    <cfRule type="expression" priority="47" aboveAverage="0" equalAverage="0" bottom="0" percent="0" rank="0" text="" dxfId="200">
      <formula>JH11=""</formula>
    </cfRule>
  </conditionalFormatting>
  <conditionalFormatting sqref="JH10">
    <cfRule type="expression" priority="48" aboveAverage="0" equalAverage="0" bottom="0" percent="0" rank="0" text="" dxfId="201">
      <formula>JH10=""</formula>
    </cfRule>
  </conditionalFormatting>
  <conditionalFormatting sqref="JH7 JH9">
    <cfRule type="expression" priority="49" aboveAverage="0" equalAverage="0" bottom="0" percent="0" rank="0" text="" dxfId="202">
      <formula>JH7=""</formula>
    </cfRule>
  </conditionalFormatting>
  <conditionalFormatting sqref="JA9">
    <cfRule type="expression" priority="50" aboveAverage="0" equalAverage="0" bottom="0" percent="0" rank="0" text="" dxfId="203">
      <formula>JA9=""</formula>
    </cfRule>
  </conditionalFormatting>
  <conditionalFormatting sqref="JA8">
    <cfRule type="expression" priority="51" aboveAverage="0" equalAverage="0" bottom="0" percent="0" rank="0" text="" dxfId="204">
      <formula>JA8=""</formula>
    </cfRule>
  </conditionalFormatting>
  <conditionalFormatting sqref="JA5 JA7">
    <cfRule type="expression" priority="52" aboveAverage="0" equalAverage="0" bottom="0" percent="0" rank="0" text="" dxfId="205">
      <formula>JA5=""</formula>
    </cfRule>
  </conditionalFormatting>
  <conditionalFormatting sqref="IT11">
    <cfRule type="expression" priority="53" aboveAverage="0" equalAverage="0" bottom="0" percent="0" rank="0" text="" dxfId="206">
      <formula>IT11=""</formula>
    </cfRule>
  </conditionalFormatting>
  <conditionalFormatting sqref="IT10">
    <cfRule type="expression" priority="54" aboveAverage="0" equalAverage="0" bottom="0" percent="0" rank="0" text="" dxfId="207">
      <formula>IT10=""</formula>
    </cfRule>
  </conditionalFormatting>
  <conditionalFormatting sqref="IT8">
    <cfRule type="expression" priority="55" aboveAverage="0" equalAverage="0" bottom="0" percent="0" rank="0" text="" dxfId="208">
      <formula>IT8=""</formula>
    </cfRule>
  </conditionalFormatting>
  <conditionalFormatting sqref="IT7">
    <cfRule type="expression" priority="56" aboveAverage="0" equalAverage="0" bottom="0" percent="0" rank="0" text="" dxfId="209">
      <formula>IT7=""</formula>
    </cfRule>
  </conditionalFormatting>
  <conditionalFormatting sqref="IM8">
    <cfRule type="expression" priority="57" aboveAverage="0" equalAverage="0" bottom="0" percent="0" rank="0" text="" dxfId="210">
      <formula>IM8=""</formula>
    </cfRule>
  </conditionalFormatting>
  <conditionalFormatting sqref="IM11">
    <cfRule type="expression" priority="58" aboveAverage="0" equalAverage="0" bottom="0" percent="0" rank="0" text="" dxfId="211">
      <formula>IM11=""</formula>
    </cfRule>
  </conditionalFormatting>
  <conditionalFormatting sqref="IM9">
    <cfRule type="expression" priority="59" aboveAverage="0" equalAverage="0" bottom="0" percent="0" rank="0" text="" dxfId="212">
      <formula>IM9=""</formula>
    </cfRule>
  </conditionalFormatting>
  <conditionalFormatting sqref="IM7">
    <cfRule type="expression" priority="60" aboveAverage="0" equalAverage="0" bottom="0" percent="0" rank="0" text="" dxfId="213">
      <formula>IM7=""</formula>
    </cfRule>
  </conditionalFormatting>
  <conditionalFormatting sqref="IM5:IM6">
    <cfRule type="expression" priority="61" aboveAverage="0" equalAverage="0" bottom="0" percent="0" rank="0" text="" dxfId="214">
      <formula>IM5=""</formula>
    </cfRule>
  </conditionalFormatting>
  <conditionalFormatting sqref="HY11">
    <cfRule type="expression" priority="62" aboveAverage="0" equalAverage="0" bottom="0" percent="0" rank="0" text="" dxfId="215">
      <formula>HY11=""</formula>
    </cfRule>
  </conditionalFormatting>
  <conditionalFormatting sqref="HY10">
    <cfRule type="expression" priority="63" aboveAverage="0" equalAverage="0" bottom="0" percent="0" rank="0" text="" dxfId="216">
      <formula>HY10=""</formula>
    </cfRule>
  </conditionalFormatting>
  <conditionalFormatting sqref="HY6">
    <cfRule type="expression" priority="64" aboveAverage="0" equalAverage="0" bottom="0" percent="0" rank="0" text="" dxfId="217">
      <formula>HY6=""</formula>
    </cfRule>
  </conditionalFormatting>
  <conditionalFormatting sqref="HY5 HY7">
    <cfRule type="expression" priority="65" aboveAverage="0" equalAverage="0" bottom="0" percent="0" rank="0" text="" dxfId="218">
      <formula>HY5=""</formula>
    </cfRule>
  </conditionalFormatting>
  <conditionalFormatting sqref="HR11">
    <cfRule type="expression" priority="66" aboveAverage="0" equalAverage="0" bottom="0" percent="0" rank="0" text="" dxfId="219">
      <formula>HR11=""</formula>
    </cfRule>
  </conditionalFormatting>
  <conditionalFormatting sqref="HR10">
    <cfRule type="expression" priority="67" aboveAverage="0" equalAverage="0" bottom="0" percent="0" rank="0" text="" dxfId="220">
      <formula>HR10=""</formula>
    </cfRule>
  </conditionalFormatting>
  <conditionalFormatting sqref="HR7">
    <cfRule type="expression" priority="68" aboveAverage="0" equalAverage="0" bottom="0" percent="0" rank="0" text="" dxfId="221">
      <formula>HR7=""</formula>
    </cfRule>
  </conditionalFormatting>
  <conditionalFormatting sqref="HK10">
    <cfRule type="expression" priority="69" aboveAverage="0" equalAverage="0" bottom="0" percent="0" rank="0" text="" dxfId="222">
      <formula>HK10=""</formula>
    </cfRule>
  </conditionalFormatting>
  <conditionalFormatting sqref="HK11">
    <cfRule type="expression" priority="70" aboveAverage="0" equalAverage="0" bottom="0" percent="0" rank="0" text="" dxfId="223">
      <formula>HK11=""</formula>
    </cfRule>
  </conditionalFormatting>
  <conditionalFormatting sqref="HK6">
    <cfRule type="expression" priority="71" aboveAverage="0" equalAverage="0" bottom="0" percent="0" rank="0" text="" dxfId="224">
      <formula>HK6=""</formula>
    </cfRule>
  </conditionalFormatting>
  <conditionalFormatting sqref="HK5 HK7">
    <cfRule type="expression" priority="72" aboveAverage="0" equalAverage="0" bottom="0" percent="0" rank="0" text="" dxfId="225">
      <formula>HK5=""</formula>
    </cfRule>
  </conditionalFormatting>
  <conditionalFormatting sqref="HD8:HD9">
    <cfRule type="expression" priority="73" aboveAverage="0" equalAverage="0" bottom="0" percent="0" rank="0" text="" dxfId="226">
      <formula>HD8=""</formula>
    </cfRule>
  </conditionalFormatting>
  <conditionalFormatting sqref="HD14">
    <cfRule type="expression" priority="74" aboveAverage="0" equalAverage="0" bottom="0" percent="0" rank="0" text="" dxfId="227">
      <formula>HD14=""</formula>
    </cfRule>
  </conditionalFormatting>
  <conditionalFormatting sqref="HD13">
    <cfRule type="expression" priority="75" aboveAverage="0" equalAverage="0" bottom="0" percent="0" rank="0" text="" dxfId="228">
      <formula>HD13=""</formula>
    </cfRule>
  </conditionalFormatting>
  <conditionalFormatting sqref="HD7">
    <cfRule type="expression" priority="76" aboveAverage="0" equalAverage="0" bottom="0" percent="0" rank="0" text="" dxfId="229">
      <formula>HD7=""</formula>
    </cfRule>
  </conditionalFormatting>
  <conditionalFormatting sqref="GI13">
    <cfRule type="expression" priority="77" aboveAverage="0" equalAverage="0" bottom="0" percent="0" rank="0" text="" dxfId="230">
      <formula>GI13=""</formula>
    </cfRule>
  </conditionalFormatting>
  <conditionalFormatting sqref="GI10">
    <cfRule type="expression" priority="78" aboveAverage="0" equalAverage="0" bottom="0" percent="0" rank="0" text="" dxfId="231">
      <formula>GI10=""</formula>
    </cfRule>
  </conditionalFormatting>
  <conditionalFormatting sqref="GI6">
    <cfRule type="expression" priority="79" aboveAverage="0" equalAverage="0" bottom="0" percent="0" rank="0" text="" dxfId="232">
      <formula>GI6=""</formula>
    </cfRule>
  </conditionalFormatting>
  <conditionalFormatting sqref="GI5 GI7:GI9 GI11">
    <cfRule type="expression" priority="80" aboveAverage="0" equalAverage="0" bottom="0" percent="0" rank="0" text="" dxfId="233">
      <formula>GI5=""</formula>
    </cfRule>
  </conditionalFormatting>
  <conditionalFormatting sqref="FU12">
    <cfRule type="expression" priority="81" aboveAverage="0" equalAverage="0" bottom="0" percent="0" rank="0" text="" dxfId="234">
      <formula>FU12=""</formula>
    </cfRule>
  </conditionalFormatting>
  <conditionalFormatting sqref="FU6">
    <cfRule type="expression" priority="82" aboveAverage="0" equalAverage="0" bottom="0" percent="0" rank="0" text="" dxfId="235">
      <formula>FU6=""</formula>
    </cfRule>
  </conditionalFormatting>
  <conditionalFormatting sqref="FU5 FU7:FU11 FU13 FU15">
    <cfRule type="expression" priority="83" aboveAverage="0" equalAverage="0" bottom="0" percent="0" rank="0" text="" dxfId="236">
      <formula>FU5=""</formula>
    </cfRule>
  </conditionalFormatting>
  <conditionalFormatting sqref="FN5 FN9:FN17 FN7">
    <cfRule type="expression" priority="84" aboveAverage="0" equalAverage="0" bottom="0" percent="0" rank="0" text="" dxfId="237">
      <formula>FN5=""</formula>
    </cfRule>
  </conditionalFormatting>
  <conditionalFormatting sqref="GW8">
    <cfRule type="expression" priority="85" aboveAverage="0" equalAverage="0" bottom="0" percent="0" rank="0" text="" dxfId="238">
      <formula>GW8=""</formula>
    </cfRule>
  </conditionalFormatting>
  <conditionalFormatting sqref="GW14">
    <cfRule type="expression" priority="86" aboveAverage="0" equalAverage="0" bottom="0" percent="0" rank="0" text="" dxfId="239">
      <formula>GW14=""</formula>
    </cfRule>
  </conditionalFormatting>
  <conditionalFormatting sqref="GW13">
    <cfRule type="expression" priority="87" aboveAverage="0" equalAverage="0" bottom="0" percent="0" rank="0" text="" dxfId="240">
      <formula>GW13=""</formula>
    </cfRule>
  </conditionalFormatting>
  <conditionalFormatting sqref="GW6">
    <cfRule type="expression" priority="88" aboveAverage="0" equalAverage="0" bottom="0" percent="0" rank="0" text="" dxfId="241">
      <formula>GW6=""</formula>
    </cfRule>
  </conditionalFormatting>
  <conditionalFormatting sqref="GW5 GW7 GW9:GW10">
    <cfRule type="expression" priority="89" aboveAverage="0" equalAverage="0" bottom="0" percent="0" rank="0" text="" dxfId="242">
      <formula>GW5=""</formula>
    </cfRule>
  </conditionalFormatting>
  <conditionalFormatting sqref="GP11">
    <cfRule type="expression" priority="90" aboveAverage="0" equalAverage="0" bottom="0" percent="0" rank="0" text="" dxfId="243">
      <formula>GP11=""</formula>
    </cfRule>
  </conditionalFormatting>
  <conditionalFormatting sqref="GP10">
    <cfRule type="expression" priority="91" aboveAverage="0" equalAverage="0" bottom="0" percent="0" rank="0" text="" dxfId="244">
      <formula>GP10=""</formula>
    </cfRule>
  </conditionalFormatting>
  <conditionalFormatting sqref="GP8:GP9">
    <cfRule type="expression" priority="92" aboveAverage="0" equalAverage="0" bottom="0" percent="0" rank="0" text="" dxfId="245">
      <formula>GP8=""</formula>
    </cfRule>
  </conditionalFormatting>
  <conditionalFormatting sqref="GB8:GB11">
    <cfRule type="expression" priority="93" aboveAverage="0" equalAverage="0" bottom="0" percent="0" rank="0" text="" dxfId="246">
      <formula>GB8=""</formula>
    </cfRule>
  </conditionalFormatting>
  <conditionalFormatting sqref="FG8:FG9">
    <cfRule type="expression" priority="94" aboveAverage="0" equalAverage="0" bottom="0" percent="0" rank="0" text="" dxfId="247">
      <formula>FG8=""</formula>
    </cfRule>
  </conditionalFormatting>
  <conditionalFormatting sqref="FG5:FG7">
    <cfRule type="expression" priority="95" aboveAverage="0" equalAverage="0" bottom="0" percent="0" rank="0" text="" dxfId="248">
      <formula>FG5=""</formula>
    </cfRule>
  </conditionalFormatting>
  <conditionalFormatting sqref="EZ5:EZ7">
    <cfRule type="expression" priority="96" aboveAverage="0" equalAverage="0" bottom="0" percent="0" rank="0" text="" dxfId="249">
      <formula>EZ5=""</formula>
    </cfRule>
  </conditionalFormatting>
  <conditionalFormatting sqref="ES8:ES9">
    <cfRule type="expression" priority="97" aboveAverage="0" equalAverage="0" bottom="0" percent="0" rank="0" text="" dxfId="250">
      <formula>ES8=""</formula>
    </cfRule>
  </conditionalFormatting>
  <conditionalFormatting sqref="ES5:ES7">
    <cfRule type="expression" priority="98" aboveAverage="0" equalAverage="0" bottom="0" percent="0" rank="0" text="" dxfId="251">
      <formula>ES5=""</formula>
    </cfRule>
  </conditionalFormatting>
  <conditionalFormatting sqref="CV9">
    <cfRule type="expression" priority="99" aboveAverage="0" equalAverage="0" bottom="0" percent="0" rank="0" text="" dxfId="252">
      <formula>CV9=""</formula>
    </cfRule>
  </conditionalFormatting>
  <conditionalFormatting sqref="CV5 CV7:CV8">
    <cfRule type="expression" priority="100" aboveAverage="0" equalAverage="0" bottom="0" percent="0" rank="0" text="" dxfId="253">
      <formula>CV5=""</formula>
    </cfRule>
  </conditionalFormatting>
  <conditionalFormatting sqref="BM9">
    <cfRule type="expression" priority="101" aboveAverage="0" equalAverage="0" bottom="0" percent="0" rank="0" text="" dxfId="254">
      <formula>BM9=""</formula>
    </cfRule>
  </conditionalFormatting>
  <conditionalFormatting sqref="BM5:BM8">
    <cfRule type="expression" priority="102" aboveAverage="0" equalAverage="0" bottom="0" percent="0" rank="0" text="" dxfId="255">
      <formula>BM5=""</formula>
    </cfRule>
  </conditionalFormatting>
  <conditionalFormatting sqref="BF10">
    <cfRule type="expression" priority="103" aboveAverage="0" equalAverage="0" bottom="0" percent="0" rank="0" text="" dxfId="256">
      <formula>BF10=""</formula>
    </cfRule>
  </conditionalFormatting>
  <conditionalFormatting sqref="BF8:BF9">
    <cfRule type="expression" priority="104" aboveAverage="0" equalAverage="0" bottom="0" percent="0" rank="0" text="" dxfId="257">
      <formula>BF8=""</formula>
    </cfRule>
  </conditionalFormatting>
  <conditionalFormatting sqref="BF5:BF7">
    <cfRule type="expression" priority="105" aboveAverage="0" equalAverage="0" bottom="0" percent="0" rank="0" text="" dxfId="258">
      <formula>BF5=""</formula>
    </cfRule>
  </conditionalFormatting>
  <conditionalFormatting sqref="DC5">
    <cfRule type="expression" priority="106" aboveAverage="0" equalAverage="0" bottom="0" percent="0" rank="0" text="" dxfId="259">
      <formula>DC5=""</formula>
    </cfRule>
  </conditionalFormatting>
  <conditionalFormatting sqref="EL8:EL9">
    <cfRule type="expression" priority="107" aboveAverage="0" equalAverage="0" bottom="0" percent="0" rank="0" text="" dxfId="260">
      <formula>EL8=""</formula>
    </cfRule>
  </conditionalFormatting>
  <conditionalFormatting sqref="EL5:EL7">
    <cfRule type="expression" priority="108" aboveAverage="0" equalAverage="0" bottom="0" percent="0" rank="0" text="" dxfId="261">
      <formula>EL5=""</formula>
    </cfRule>
  </conditionalFormatting>
  <conditionalFormatting sqref="EE5:EE7">
    <cfRule type="expression" priority="109" aboveAverage="0" equalAverage="0" bottom="0" percent="0" rank="0" text="" dxfId="262">
      <formula>EE5=""</formula>
    </cfRule>
  </conditionalFormatting>
  <conditionalFormatting sqref="DX8">
    <cfRule type="expression" priority="110" aboveAverage="0" equalAverage="0" bottom="0" percent="0" rank="0" text="" dxfId="263">
      <formula>DX8=""</formula>
    </cfRule>
  </conditionalFormatting>
  <conditionalFormatting sqref="DX5:DX7">
    <cfRule type="expression" priority="111" aboveAverage="0" equalAverage="0" bottom="0" percent="0" rank="0" text="" dxfId="264">
      <formula>DX5=""</formula>
    </cfRule>
  </conditionalFormatting>
  <conditionalFormatting sqref="DQ5:DQ8">
    <cfRule type="expression" priority="112" aboveAverage="0" equalAverage="0" bottom="0" percent="0" rank="0" text="" dxfId="265">
      <formula>DQ5=""</formula>
    </cfRule>
  </conditionalFormatting>
  <conditionalFormatting sqref="DJ5:DJ7">
    <cfRule type="expression" priority="113" aboveAverage="0" equalAverage="0" bottom="0" percent="0" rank="0" text="" dxfId="266">
      <formula>DJ5=""</formula>
    </cfRule>
  </conditionalFormatting>
  <conditionalFormatting sqref="DC6:DC8">
    <cfRule type="expression" priority="114" aboveAverage="0" equalAverage="0" bottom="0" percent="0" rank="0" text="" dxfId="267">
      <formula>DC6=""</formula>
    </cfRule>
  </conditionalFormatting>
  <conditionalFormatting sqref="CH9:CH10">
    <cfRule type="expression" priority="115" aboveAverage="0" equalAverage="0" bottom="0" percent="0" rank="0" text="" dxfId="268">
      <formula>CH9=""</formula>
    </cfRule>
  </conditionalFormatting>
  <conditionalFormatting sqref="CH5:CH8">
    <cfRule type="expression" priority="116" aboveAverage="0" equalAverage="0" bottom="0" percent="0" rank="0" text="" dxfId="269">
      <formula>CH5=""</formula>
    </cfRule>
  </conditionalFormatting>
  <conditionalFormatting sqref="CA8:CA9">
    <cfRule type="expression" priority="117" aboveAverage="0" equalAverage="0" bottom="0" percent="0" rank="0" text="" dxfId="270">
      <formula>CA8=""</formula>
    </cfRule>
  </conditionalFormatting>
  <conditionalFormatting sqref="CA5:CA7">
    <cfRule type="expression" priority="118" aboveAverage="0" equalAverage="0" bottom="0" percent="0" rank="0" text="" dxfId="271">
      <formula>CA5=""</formula>
    </cfRule>
  </conditionalFormatting>
  <conditionalFormatting sqref="BT8:BT9">
    <cfRule type="expression" priority="119" aboveAverage="0" equalAverage="0" bottom="0" percent="0" rank="0" text="" dxfId="272">
      <formula>BT8=""</formula>
    </cfRule>
  </conditionalFormatting>
  <conditionalFormatting sqref="BT5:BT7">
    <cfRule type="expression" priority="120" aboveAverage="0" equalAverage="0" bottom="0" percent="0" rank="0" text="" dxfId="273">
      <formula>BT5=""</formula>
    </cfRule>
  </conditionalFormatting>
  <conditionalFormatting sqref="AY10:AY11">
    <cfRule type="expression" priority="121" aboveAverage="0" equalAverage="0" bottom="0" percent="0" rank="0" text="" dxfId="274">
      <formula>AY10=""</formula>
    </cfRule>
  </conditionalFormatting>
  <conditionalFormatting sqref="AY8:AY9">
    <cfRule type="expression" priority="122" aboveAverage="0" equalAverage="0" bottom="0" percent="0" rank="0" text="" dxfId="275">
      <formula>AY8=""</formula>
    </cfRule>
  </conditionalFormatting>
  <conditionalFormatting sqref="AY5:AY7">
    <cfRule type="expression" priority="123" aboveAverage="0" equalAverage="0" bottom="0" percent="0" rank="0" text="" dxfId="276">
      <formula>AY5=""</formula>
    </cfRule>
  </conditionalFormatting>
  <conditionalFormatting sqref="AR8:AR9">
    <cfRule type="expression" priority="124" aboveAverage="0" equalAverage="0" bottom="0" percent="0" rank="0" text="" dxfId="277">
      <formula>AR8=""</formula>
    </cfRule>
  </conditionalFormatting>
  <conditionalFormatting sqref="AR5:AR7">
    <cfRule type="expression" priority="125" aboveAverage="0" equalAverage="0" bottom="0" percent="0" rank="0" text="" dxfId="278">
      <formula>AR5=""</formula>
    </cfRule>
  </conditionalFormatting>
  <conditionalFormatting sqref="AK9">
    <cfRule type="expression" priority="126" aboveAverage="0" equalAverage="0" bottom="0" percent="0" rank="0" text="" dxfId="279">
      <formula>AK9=""</formula>
    </cfRule>
  </conditionalFormatting>
  <conditionalFormatting sqref="AK5:AK7">
    <cfRule type="expression" priority="127" aboveAverage="0" equalAverage="0" bottom="0" percent="0" rank="0" text="" dxfId="280">
      <formula>AK5=""</formula>
    </cfRule>
  </conditionalFormatting>
  <conditionalFormatting sqref="AD5:AD8">
    <cfRule type="expression" priority="128" aboveAverage="0" equalAverage="0" bottom="0" percent="0" rank="0" text="" dxfId="281">
      <formula>AD5=""</formula>
    </cfRule>
  </conditionalFormatting>
  <conditionalFormatting sqref="W5:W8">
    <cfRule type="expression" priority="129" aboveAverage="0" equalAverage="0" bottom="0" percent="0" rank="0" text="" dxfId="282">
      <formula>W5=""</formula>
    </cfRule>
  </conditionalFormatting>
  <conditionalFormatting sqref="G5:G8 HD10 JV7:JV9 IF5:IF6">
    <cfRule type="expression" priority="130" aboveAverage="0" equalAverage="0" bottom="0" percent="0" rank="0" text="" dxfId="283">
      <formula>G5=""</formula>
    </cfRule>
  </conditionalFormatting>
  <dataValidations count="20">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DC5 FN5 G6:G7 AD6:AD7 AK6:AK7 AR6:AR7 EE6 EL6:EL7 ES6:ES7 EZ6:EZ7 FG6:FG7 GW6 HK6:HK8 IM6:IM7 DQ7 GI7 HR7:HR8 FU8:FU12 GW8 HD8 BT9 CH9:CH10 GI9:GI10 P10:P11 GW10:GW11 GP11 HK11 HR11 FN14:FN15 GW14 FN16:FN17" type="none">
      <formula1>0</formula1>
      <formula2>0</formula2>
    </dataValidation>
    <dataValidation allowBlank="true" error="Ընտրեք ցանկից։" errorStyle="stop" errorTitle="Սխալ մուտքագրում" operator="greaterThan" showDropDown="false" showErrorMessage="true" showInputMessage="true" sqref="GB5:GB6 GP5:GP6 HD5:HD6 HR5:HR6 IF5:IF6 IT5:IT6 JH5:JH6 JV5:JV7 KJ5:KJ6 CO6" type="none">
      <formula1>0</formula1>
      <formula2>0</formula2>
    </dataValidation>
    <dataValidation allowBlank="true" error="Մուտքագրեք տարեթիվ XXXX ֆորմատով։" errorStyle="stop" errorTitle="Սխալ մուտքագրում" operator="equal" showDropDown="false" showErrorMessage="true" showInputMessage="true" sqref="GI8" type="textLength">
      <formula1>4</formula1>
      <formula2>0</formula2>
    </dataValidation>
    <dataValidation allowBlank="true" error="ՀԾՀ-ն պետք է պարունակի 10 նիշ։" errorStyle="stop" errorTitle="Սխալ մուտքագրում" operator="equal" showDropDown="false" showErrorMessage="true" showInputMessage="true" sqref="FN9" type="textLength">
      <formula1>10</formula1>
      <formula2>0</formula2>
    </dataValidation>
    <dataValidation allowBlank="true" error="Նույնականացման քարտը պետք է պարունակի 9 նիշ։" errorStyle="stop" errorTitle="Սխալ մուտքագրում" operator="equal" showDropDown="false" showErrorMessage="true" showInputMessage="true" sqref="FN12" type="textLength">
      <formula1>9</formula1>
      <formula2>0</formula2>
    </dataValidation>
    <dataValidation allowBlank="true" error="Դաշտը պետք է պարունակի 9 նիշ։" errorStyle="stop" errorTitle="Սխալ մուտքագրում" operator="equal" showDropDown="false" showErrorMessage="true" showInputMessage="true" sqref="FN10:FN11" type="textLength">
      <formula1>9</formula1>
      <formula2>0</formula2>
    </dataValidation>
    <dataValidation allowBlank="true" error="Մուտքագրեք տարեթիվ XXXX ֆորմատով։" errorStyle="stop" errorTitle="Սխալ մուտքագրում" operator="equal" showDropDown="false" showErrorMessage="true" showInputMessage="true" sqref="W6:W7 IM8" type="none">
      <formula1>0</formula1>
      <formula2>0</formula2>
    </dataValidation>
    <dataValidation allowBlank="true" error="Մուտքագրեք ամսաթիվ XX/XXXX ֆորմատով։" errorStyle="stop" errorTitle="Սխալ մուտքագրում" operator="equal" showDropDown="false" showErrorMessage="true" showInputMessage="true" sqref="AY6:AY7 BF6:BF7 BM6:BM7 CA6:CA7" type="none">
      <formula1>0</formula1>
      <formula2>0</formula2>
    </dataValidation>
    <dataValidation allowBlank="true" errorStyle="stop" operator="between" showDropDown="false" showErrorMessage="true" showInputMessage="true" sqref="CH5" type="list">
      <formula1>INDIRECT("tbl_RelationList1")</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W9 IM9 HD10 GI11 FU13" type="list">
      <formula1>INDIRECT("tbl_PropertyList4_1_3")</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FU7 FN13" type="list">
      <formula1>INDIRECT("tbl_PropertyList4_1_2")</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FU6 GB7 FN8" type="list">
      <formula1>INDIRECT("tbl_PropertyList4_1_1")</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I6 GP7" type="list">
      <formula1>INDIRECT("tbl_PropertyList6_1_1")</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W7 HD9" type="list">
      <formula1>INDIRECT("tbl_PropertyList8_1")</formula1>
      <formula2>0</formula2>
    </dataValidation>
    <dataValidation allowBlank="true" error="Մուտքագրեք թիվ։" errorStyle="stop" errorTitle="Սխալ մուտքագրում" operator="between" showDropDown="false" showErrorMessage="true" showInputMessage="true" sqref="JA7 KC8 HK9 HR9 HY9 IF9 IT9 JH9 JO9 KQ9 IM10 KJ10 JV11 GI12 GW12 HD12 FU14" type="custom">
      <formula1>ISNUMBER(#REF!)</formula1>
      <formula2>0</formula2>
    </dataValidation>
    <dataValidation allowBlank="true" error="Մուտքագրեք ամսաթիվ Ձեր համակարգչի կարգարվորման ֆորմատով։" errorStyle="stop" errorTitle="Սխալ մուտքագրում" operator="greaterThan" showDropDown="false" showErrorMessage="true" showInputMessage="true" sqref="GI5 GW5 HK5 HY5 IM5 JA5 JO5 KC5 KQ5 FN7" type="list">
      <formula1>INDIRECT("ForNamesList")</formula1>
      <formula2>0</formula2>
    </dataValidation>
    <dataValidation allowBlank="true" error="Ընտրեք ցանկից։" errorStyle="stop" errorTitle="Սխալ մուտքագրում" operator="greaterThan" showDropDown="false" showErrorMessage="true" showInputMessage="true" sqref="FU5" type="list">
      <formula1>INDIRECT("ForNamesList")</formula1>
      <formula2>0</formula2>
    </dataValidation>
    <dataValidation allowBlank="true" error="Ընտրեք ցանկից։" errorStyle="stop" errorTitle="Սխալ մուտքագրում" operator="greaterThan" showDropDown="false" showErrorMessage="true" showInputMessage="true" sqref="JA8 KC9 HK10 HR10 HY10 IF10 IT10 JH10 JO10 KQ10 IM11 KJ11 JV12 GI13 GW13 HD13 FU15" type="list">
      <formula1>INDIRECT("tbl_PropertyListCur")</formula1>
      <formula2>0</formula2>
    </dataValidation>
    <dataValidation allowBlank="true" errorStyle="stop" operator="between" showDropDown="false" showErrorMessage="true" showInputMessage="true" sqref="FN6" type="list">
      <formula1>INDIRECT("tbl_PropertyList1_1")</formula1>
      <formula2>0</formula2>
    </dataValidation>
    <dataValidation allowBlank="true" error="Ընտրեք ցանկից։" errorStyle="stop" errorTitle="Սխալ մուտքագրում" operator="greaterThan" showDropDown="false" showErrorMessage="true" showInputMessage="true" sqref="AK8" type="list">
      <formula1>INDIRECT("tbl_EducWorkList1")</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Y18"/>
  <sheetViews>
    <sheetView showFormulas="false" showGridLines="true" showRowColHeaders="false" showZeros="true" rightToLeft="false" tabSelected="false" showOutlineSymbols="true" defaultGridColor="true" view="normal" topLeftCell="BA3" colorId="64" zoomScale="100" zoomScaleNormal="100" zoomScalePageLayoutView="100" workbookViewId="0">
      <selection pane="topLeft" activeCell="BF15" activeCellId="0" sqref="BF15"/>
    </sheetView>
  </sheetViews>
  <sheetFormatPr defaultColWidth="8.6796875" defaultRowHeight="14.25" zeroHeight="false" outlineLevelRow="0" outlineLevelCol="0"/>
  <cols>
    <col collapsed="false" customWidth="true" hidden="false" outlineLevel="0" max="2" min="2" style="0" width="14.67"/>
    <col collapsed="false" customWidth="true" hidden="false" outlineLevel="0" max="4" min="3" style="0" width="4.44"/>
    <col collapsed="false" customWidth="true" hidden="false" outlineLevel="0" max="7" min="6" style="0" width="4.44"/>
    <col collapsed="false" customWidth="true" hidden="false" outlineLevel="0" max="8" min="8" style="0" width="14.67"/>
    <col collapsed="false" customWidth="true" hidden="false" outlineLevel="0" max="10" min="9" style="0" width="4.44"/>
    <col collapsed="false" customWidth="true" hidden="false" outlineLevel="0" max="11" min="11" style="0" width="27.34"/>
    <col collapsed="false" customWidth="true" hidden="false" outlineLevel="0" max="13" min="12" style="0" width="4.44"/>
    <col collapsed="false" customWidth="true" hidden="false" outlineLevel="0" max="14" min="14" style="0" width="14.67"/>
    <col collapsed="false" customWidth="true" hidden="false" outlineLevel="0" max="16" min="15" style="0" width="4.44"/>
    <col collapsed="false" customWidth="true" hidden="false" outlineLevel="0" max="17" min="17" style="0" width="14.67"/>
    <col collapsed="false" customWidth="true" hidden="false" outlineLevel="0" max="19" min="18" style="0" width="4.44"/>
    <col collapsed="false" customWidth="true" hidden="false" outlineLevel="0" max="20" min="20" style="0" width="15.88"/>
    <col collapsed="false" customWidth="true" hidden="false" outlineLevel="0" max="22" min="21" style="0" width="4.44"/>
    <col collapsed="false" customWidth="true" hidden="false" outlineLevel="0" max="23" min="23" style="0" width="15"/>
    <col collapsed="false" customWidth="true" hidden="false" outlineLevel="0" max="25" min="24" style="0" width="4.44"/>
    <col collapsed="false" customWidth="true" hidden="false" outlineLevel="0" max="26" min="26" style="0" width="15.33"/>
    <col collapsed="false" customWidth="true" hidden="false" outlineLevel="0" max="28" min="27" style="0" width="4.44"/>
    <col collapsed="false" customWidth="true" hidden="false" outlineLevel="0" max="29" min="29" style="0" width="15.33"/>
    <col collapsed="false" customWidth="true" hidden="false" outlineLevel="0" max="31" min="30" style="0" width="4.44"/>
    <col collapsed="false" customWidth="true" hidden="false" outlineLevel="0" max="32" min="32" style="0" width="22.67"/>
    <col collapsed="false" customWidth="true" hidden="false" outlineLevel="0" max="34" min="33" style="0" width="4.44"/>
    <col collapsed="false" customWidth="true" hidden="false" outlineLevel="0" max="35" min="35" style="0" width="16.67"/>
    <col collapsed="false" customWidth="true" hidden="false" outlineLevel="0" max="37" min="36" style="0" width="4.44"/>
    <col collapsed="false" customWidth="true" hidden="false" outlineLevel="0" max="38" min="38" style="0" width="16.67"/>
    <col collapsed="false" customWidth="true" hidden="false" outlineLevel="0" max="40" min="39" style="0" width="4.44"/>
    <col collapsed="false" customWidth="true" hidden="false" outlineLevel="0" max="41" min="41" style="0" width="16.67"/>
    <col collapsed="false" customWidth="true" hidden="false" outlineLevel="0" max="43" min="42" style="0" width="4.44"/>
    <col collapsed="false" customWidth="true" hidden="false" outlineLevel="0" max="44" min="44" style="0" width="16.67"/>
    <col collapsed="false" customWidth="true" hidden="false" outlineLevel="0" max="46" min="45" style="0" width="4.44"/>
    <col collapsed="false" customWidth="true" hidden="false" outlineLevel="0" max="47" min="47" style="0" width="16.67"/>
    <col collapsed="false" customWidth="true" hidden="false" outlineLevel="0" max="49" min="48" style="0" width="4.44"/>
    <col collapsed="false" customWidth="true" hidden="false" outlineLevel="0" max="50" min="50" style="0" width="16.67"/>
    <col collapsed="false" customWidth="true" hidden="false" outlineLevel="0" max="52" min="51" style="0" width="4.44"/>
    <col collapsed="false" customWidth="true" hidden="false" outlineLevel="0" max="53" min="53" style="0" width="58.44"/>
    <col collapsed="false" customWidth="true" hidden="false" outlineLevel="0" max="55" min="54" style="0" width="4.44"/>
    <col collapsed="false" customWidth="true" hidden="false" outlineLevel="0" max="56" min="56" style="0" width="5.66"/>
    <col collapsed="false" customWidth="true" hidden="false" outlineLevel="0" max="57" min="57" style="0" width="43.44"/>
    <col collapsed="false" customWidth="true" hidden="false" outlineLevel="0" max="62" min="58" style="0" width="25.67"/>
    <col collapsed="false" customWidth="true" hidden="false" outlineLevel="0" max="64" min="63" style="0" width="4.44"/>
    <col collapsed="false" customWidth="true" hidden="false" outlineLevel="0" max="65" min="65" style="0" width="43.33"/>
    <col collapsed="false" customWidth="true" hidden="false" outlineLevel="0" max="67" min="66" style="0" width="4.44"/>
    <col collapsed="false" customWidth="true" hidden="false" outlineLevel="0" max="73" min="72" style="0" width="4.44"/>
  </cols>
  <sheetData>
    <row r="2" customFormat="false" ht="14.25" hidden="false" customHeight="false" outlineLevel="0" collapsed="false">
      <c r="B2" s="91" t="s">
        <v>383</v>
      </c>
      <c r="E2" s="92" t="s">
        <v>384</v>
      </c>
      <c r="H2" s="92" t="s">
        <v>385</v>
      </c>
      <c r="K2" s="92" t="s">
        <v>386</v>
      </c>
      <c r="N2" s="92" t="s">
        <v>387</v>
      </c>
      <c r="Q2" s="92" t="s">
        <v>388</v>
      </c>
      <c r="T2" s="93" t="s">
        <v>389</v>
      </c>
      <c r="W2" s="92" t="s">
        <v>390</v>
      </c>
      <c r="Z2" s="92" t="s">
        <v>391</v>
      </c>
      <c r="AC2" s="92" t="s">
        <v>391</v>
      </c>
      <c r="AF2" s="92" t="s">
        <v>392</v>
      </c>
      <c r="AI2" s="92" t="s">
        <v>393</v>
      </c>
      <c r="AL2" s="92" t="s">
        <v>394</v>
      </c>
      <c r="AO2" s="92" t="s">
        <v>395</v>
      </c>
      <c r="AR2" s="92" t="s">
        <v>396</v>
      </c>
      <c r="AU2" s="92" t="s">
        <v>397</v>
      </c>
      <c r="AX2" s="92" t="s">
        <v>398</v>
      </c>
      <c r="BA2" s="94" t="s">
        <v>399</v>
      </c>
      <c r="BD2" s="95" t="s">
        <v>400</v>
      </c>
      <c r="BE2" s="95"/>
      <c r="BF2" s="95"/>
      <c r="BG2" s="95"/>
      <c r="BH2" s="95"/>
      <c r="BI2" s="95"/>
      <c r="BJ2" s="95"/>
      <c r="BM2" s="96" t="s">
        <v>401</v>
      </c>
      <c r="BP2" s="96" t="s">
        <v>402</v>
      </c>
      <c r="BQ2" s="96" t="s">
        <v>403</v>
      </c>
      <c r="BR2" s="96" t="s">
        <v>404</v>
      </c>
      <c r="BS2" s="96" t="s">
        <v>405</v>
      </c>
      <c r="BV2" s="96" t="s">
        <v>402</v>
      </c>
      <c r="BW2" s="96" t="s">
        <v>403</v>
      </c>
      <c r="BX2" s="96" t="s">
        <v>404</v>
      </c>
      <c r="BY2" s="96" t="s">
        <v>405</v>
      </c>
    </row>
    <row r="3" customFormat="false" ht="133.5" hidden="false" customHeight="true" outlineLevel="0" collapsed="false">
      <c r="B3" s="71" t="s">
        <v>406</v>
      </c>
      <c r="E3" s="0" t="s">
        <v>406</v>
      </c>
      <c r="H3" s="0" t="s">
        <v>406</v>
      </c>
      <c r="K3" s="0" t="s">
        <v>407</v>
      </c>
      <c r="N3" s="0" t="s">
        <v>406</v>
      </c>
      <c r="Q3" s="0" t="s">
        <v>408</v>
      </c>
      <c r="T3" s="0" t="s">
        <v>409</v>
      </c>
      <c r="W3" s="0" t="s">
        <v>410</v>
      </c>
      <c r="Z3" s="1" t="s">
        <v>407</v>
      </c>
      <c r="AC3" s="1" t="s">
        <v>407</v>
      </c>
      <c r="AF3" s="1" t="s">
        <v>411</v>
      </c>
      <c r="AI3" s="0" t="s">
        <v>412</v>
      </c>
      <c r="AL3" s="0" t="s">
        <v>413</v>
      </c>
      <c r="AO3" s="0" t="s">
        <v>411</v>
      </c>
      <c r="AR3" s="0" t="s">
        <v>414</v>
      </c>
      <c r="AU3" s="0" t="s">
        <v>415</v>
      </c>
      <c r="AX3" s="0" t="s">
        <v>416</v>
      </c>
      <c r="BA3" s="97" t="s">
        <v>417</v>
      </c>
      <c r="BD3" s="98" t="s">
        <v>418</v>
      </c>
      <c r="BE3" s="98"/>
      <c r="BF3" s="98"/>
      <c r="BG3" s="98"/>
      <c r="BH3" s="98"/>
      <c r="BI3" s="98"/>
      <c r="BJ3" s="98"/>
      <c r="BM3" s="0" t="s">
        <v>419</v>
      </c>
      <c r="BP3" s="99" t="s">
        <v>420</v>
      </c>
      <c r="BQ3" s="99"/>
      <c r="BR3" s="99"/>
      <c r="BS3" s="100" t="str">
        <f aca="false">PersonalInfo!F22&amp;" "&amp;PersonalInfo!H22&amp;" "&amp;PersonalInfo!J22</f>
        <v>  </v>
      </c>
      <c r="BV3" s="99" t="s">
        <v>420</v>
      </c>
      <c r="BW3" s="99"/>
      <c r="BX3" s="99"/>
      <c r="BY3" s="100" t="str">
        <f aca="false">PersonalInfo!L22&amp;" "&amp;PersonalInfo!N22&amp;" "&amp;PersonalInfo!P22</f>
        <v>  </v>
      </c>
    </row>
    <row r="4" customFormat="false" ht="17.25" hidden="false" customHeight="true" outlineLevel="0" collapsed="false">
      <c r="B4" s="71" t="s">
        <v>421</v>
      </c>
      <c r="E4" s="0" t="s">
        <v>421</v>
      </c>
      <c r="H4" s="0" t="s">
        <v>421</v>
      </c>
      <c r="K4" s="0" t="s">
        <v>422</v>
      </c>
      <c r="N4" s="0" t="s">
        <v>421</v>
      </c>
      <c r="Q4" s="0" t="s">
        <v>423</v>
      </c>
      <c r="T4" s="0" t="s">
        <v>424</v>
      </c>
      <c r="W4" s="0" t="s">
        <v>425</v>
      </c>
      <c r="Z4" s="1" t="s">
        <v>426</v>
      </c>
      <c r="AC4" s="1" t="s">
        <v>422</v>
      </c>
      <c r="AF4" s="1" t="s">
        <v>427</v>
      </c>
      <c r="AI4" s="0" t="s">
        <v>428</v>
      </c>
      <c r="AL4" s="0" t="s">
        <v>429</v>
      </c>
      <c r="AO4" s="0" t="s">
        <v>427</v>
      </c>
      <c r="AR4" s="0" t="s">
        <v>430</v>
      </c>
      <c r="AU4" s="0" t="s">
        <v>431</v>
      </c>
      <c r="AX4" s="0" t="s">
        <v>432</v>
      </c>
      <c r="BD4" s="101"/>
      <c r="BE4" s="102"/>
      <c r="BF4" s="102"/>
      <c r="BG4" s="102"/>
      <c r="BH4" s="102"/>
      <c r="BI4" s="102"/>
      <c r="BJ4" s="102"/>
      <c r="BM4" s="0" t="s">
        <v>433</v>
      </c>
      <c r="BP4" s="71" t="n">
        <v>1</v>
      </c>
      <c r="BQ4" s="71" t="n">
        <v>1</v>
      </c>
      <c r="BR4" s="71" t="n">
        <v>1</v>
      </c>
      <c r="BS4" s="71" t="str">
        <f aca="true">IF(OFFSET(PropertyQ1_1_Start,BQ4,BR4)=0,"",OFFSET(PropertyQ1_1_Start,BQ4,BR4))</f>
        <v/>
      </c>
      <c r="BV4" s="71" t="n">
        <v>1</v>
      </c>
      <c r="BW4" s="71" t="n">
        <v>2</v>
      </c>
      <c r="BX4" s="71" t="n">
        <v>1</v>
      </c>
      <c r="BY4" s="71" t="str">
        <f aca="true">IF(OFFSET(RelationQ1_1_Start,BW4,BX4)=0,"",OFFSET(RelationQ1_1_Start,BW4,BX4))</f>
        <v/>
      </c>
    </row>
    <row r="5" customFormat="false" ht="18" hidden="false" customHeight="true" outlineLevel="0" collapsed="false">
      <c r="B5" s="71" t="s">
        <v>434</v>
      </c>
      <c r="H5" s="0" t="s">
        <v>434</v>
      </c>
      <c r="K5" s="0" t="s">
        <v>435</v>
      </c>
      <c r="N5" s="0" t="s">
        <v>434</v>
      </c>
      <c r="Q5" s="0" t="s">
        <v>436</v>
      </c>
      <c r="T5" s="0" t="s">
        <v>437</v>
      </c>
      <c r="W5" s="0" t="s">
        <v>438</v>
      </c>
      <c r="Z5" s="1" t="s">
        <v>439</v>
      </c>
      <c r="AC5" s="1" t="s">
        <v>440</v>
      </c>
      <c r="AF5" s="1" t="s">
        <v>441</v>
      </c>
      <c r="AI5" s="0" t="s">
        <v>442</v>
      </c>
      <c r="AL5" s="0" t="s">
        <v>443</v>
      </c>
      <c r="AO5" s="0" t="s">
        <v>441</v>
      </c>
      <c r="AR5" s="0" t="s">
        <v>444</v>
      </c>
      <c r="AU5" s="0" t="s">
        <v>445</v>
      </c>
      <c r="AX5" s="0" t="s">
        <v>446</v>
      </c>
      <c r="BD5" s="103" t="s">
        <v>447</v>
      </c>
      <c r="BE5" s="103"/>
      <c r="BF5" s="103"/>
      <c r="BG5" s="103"/>
      <c r="BH5" s="103"/>
      <c r="BI5" s="103"/>
      <c r="BJ5" s="103"/>
      <c r="BP5" s="71" t="n">
        <v>2</v>
      </c>
      <c r="BQ5" s="71" t="n">
        <v>1</v>
      </c>
      <c r="BR5" s="71" t="n">
        <v>2</v>
      </c>
      <c r="BS5" s="71" t="str">
        <f aca="true">IF(OFFSET(PropertyQ1_1_Start,BQ5,BR5)=0,"",OFFSET(PropertyQ1_1_Start,BQ5,BR5))</f>
        <v/>
      </c>
      <c r="BV5" s="71" t="n">
        <v>2</v>
      </c>
      <c r="BW5" s="71" t="n">
        <v>2</v>
      </c>
      <c r="BX5" s="71" t="n">
        <v>2</v>
      </c>
      <c r="BY5" s="71" t="str">
        <f aca="true">IF(OFFSET(RelationQ1_1_Start,BW5,BX5)=0,"",OFFSET(RelationQ1_1_Start,BW5,BX5))</f>
        <v/>
      </c>
    </row>
    <row r="6" customFormat="false" ht="18" hidden="false" customHeight="false" outlineLevel="0" collapsed="false">
      <c r="K6" s="0" t="s">
        <v>448</v>
      </c>
      <c r="Q6" s="0" t="s">
        <v>449</v>
      </c>
      <c r="T6" s="0" t="s">
        <v>450</v>
      </c>
      <c r="W6" s="0" t="s">
        <v>451</v>
      </c>
      <c r="Z6" s="1" t="s">
        <v>452</v>
      </c>
      <c r="AC6" s="1" t="s">
        <v>448</v>
      </c>
      <c r="AF6" s="1" t="s">
        <v>453</v>
      </c>
      <c r="AL6" s="0" t="s">
        <v>454</v>
      </c>
      <c r="AO6" s="0" t="s">
        <v>453</v>
      </c>
      <c r="AR6" s="0" t="s">
        <v>454</v>
      </c>
      <c r="AU6" s="0" t="s">
        <v>455</v>
      </c>
      <c r="AX6" s="0" t="s">
        <v>456</v>
      </c>
      <c r="BD6" s="89"/>
      <c r="BP6" s="71" t="n">
        <v>3</v>
      </c>
      <c r="BQ6" s="71" t="n">
        <v>1</v>
      </c>
      <c r="BR6" s="71" t="n">
        <v>3</v>
      </c>
      <c r="BS6" s="71" t="str">
        <f aca="true">IF(OFFSET(PropertyQ1_1_Start,BQ6,BR6)=0,"",OFFSET(PropertyQ1_1_Start,BQ6,BR6))</f>
        <v/>
      </c>
      <c r="BV6" s="71" t="n">
        <v>3</v>
      </c>
      <c r="BW6" s="71" t="n">
        <v>2</v>
      </c>
      <c r="BX6" s="71" t="n">
        <v>3</v>
      </c>
      <c r="BY6" s="71" t="str">
        <f aca="true">IF(OFFSET(RelationQ1_1_Start,BW6,BX6)=0,"",OFFSET(RelationQ1_1_Start,BW6,BX6))</f>
        <v/>
      </c>
    </row>
    <row r="7" customFormat="false" ht="242.25" hidden="false" customHeight="true" outlineLevel="0" collapsed="false">
      <c r="K7" s="0" t="s">
        <v>457</v>
      </c>
      <c r="Q7" s="0" t="s">
        <v>458</v>
      </c>
      <c r="W7" s="0" t="s">
        <v>459</v>
      </c>
      <c r="AC7" s="1" t="s">
        <v>457</v>
      </c>
      <c r="AF7" s="1" t="s">
        <v>460</v>
      </c>
      <c r="AO7" s="0" t="s">
        <v>460</v>
      </c>
      <c r="AU7" s="0" t="s">
        <v>461</v>
      </c>
      <c r="BD7" s="104" t="s">
        <v>462</v>
      </c>
      <c r="BE7" s="104"/>
      <c r="BF7" s="104"/>
      <c r="BG7" s="104"/>
      <c r="BH7" s="104"/>
      <c r="BI7" s="104"/>
      <c r="BJ7" s="104"/>
      <c r="BP7" s="71" t="n">
        <v>4</v>
      </c>
      <c r="BQ7" s="71" t="n">
        <v>1</v>
      </c>
      <c r="BR7" s="71" t="n">
        <v>4</v>
      </c>
      <c r="BS7" s="71" t="str">
        <f aca="true">IF(OFFSET(PropertyQ1_1_Start,BQ7,BR7)=0,"",OFFSET(PropertyQ1_1_Start,BQ7,BR7))</f>
        <v/>
      </c>
      <c r="BV7" s="71" t="n">
        <v>4</v>
      </c>
      <c r="BW7" s="71" t="n">
        <v>2</v>
      </c>
      <c r="BX7" s="71" t="n">
        <v>4</v>
      </c>
      <c r="BY7" s="71" t="str">
        <f aca="true">IF(OFFSET(RelationQ1_1_Start,BW7,BX7)=0,"",OFFSET(RelationQ1_1_Start,BW7,BX7))</f>
        <v/>
      </c>
    </row>
    <row r="8" customFormat="false" ht="17.25" hidden="false" customHeight="true" outlineLevel="0" collapsed="false">
      <c r="K8" s="0" t="s">
        <v>463</v>
      </c>
      <c r="W8" s="0" t="s">
        <v>464</v>
      </c>
      <c r="AC8" s="1" t="s">
        <v>463</v>
      </c>
      <c r="AF8" s="1" t="s">
        <v>465</v>
      </c>
      <c r="AO8" s="0" t="s">
        <v>465</v>
      </c>
      <c r="AU8" s="0" t="s">
        <v>454</v>
      </c>
      <c r="BP8" s="71" t="n">
        <v>5</v>
      </c>
      <c r="BQ8" s="71" t="n">
        <v>1</v>
      </c>
      <c r="BR8" s="71" t="n">
        <v>5</v>
      </c>
      <c r="BS8" s="71" t="str">
        <f aca="true">IF(OFFSET(PropertyQ1_1_Start,BQ8,BR8)=0,"",OFFSET(PropertyQ1_1_Start,BQ8,BR8))</f>
        <v/>
      </c>
      <c r="BV8" s="71" t="n">
        <v>5</v>
      </c>
      <c r="BW8" s="71" t="n">
        <v>2</v>
      </c>
      <c r="BX8" s="71" t="n">
        <v>5</v>
      </c>
      <c r="BY8" s="71" t="str">
        <f aca="true">IF(OFFSET(RelationQ1_1_Start,BW8,BX8)=0,"",OFFSET(RelationQ1_1_Start,BW8,BX8))</f>
        <v/>
      </c>
    </row>
    <row r="9" customFormat="false" ht="17.25" hidden="false" customHeight="false" outlineLevel="0" collapsed="false">
      <c r="K9" s="0" t="s">
        <v>466</v>
      </c>
      <c r="W9" s="0" t="s">
        <v>467</v>
      </c>
      <c r="AC9" s="1" t="s">
        <v>468</v>
      </c>
      <c r="AF9" s="1" t="s">
        <v>53</v>
      </c>
      <c r="AO9" s="0" t="s">
        <v>53</v>
      </c>
      <c r="BP9" s="71" t="n">
        <v>6</v>
      </c>
      <c r="BQ9" s="71" t="n">
        <v>15</v>
      </c>
      <c r="BR9" s="71" t="n">
        <v>1</v>
      </c>
      <c r="BS9" s="71" t="str">
        <f aca="true">IF(AND((ROW(PropertyQ1_1_End)-ROW(PropertyQ1_1_Start))/14&gt;1,(ROW(PropertyQ1_1_End)-ROW(PropertyQ1_1_Start))/14&lt;=3),IF(OFFSET(PropertyQ1_1_Start,BQ9,BR9)=0,"",OFFSET(PropertyQ1_1_Start,BQ9,BR9)),"")</f>
        <v/>
      </c>
      <c r="BV9" s="71" t="n">
        <v>6</v>
      </c>
      <c r="BW9" s="71" t="n">
        <v>9</v>
      </c>
      <c r="BX9" s="71" t="n">
        <v>1</v>
      </c>
      <c r="BY9" s="71" t="str">
        <f aca="true">IF(AND((ROW(RelationQ1_1_End)-ROW(RelationQ1_1_Start))/7&gt;1,(ROW(RelationQ1_1_End)-ROW(RelationQ1_1_Start))/7&lt;=3),IF(OFFSET(RelationQ1_1_Start,BW9,BX9)=0,"",OFFSET(RelationQ1_1_Start,BW9,BX9)),"")</f>
        <v/>
      </c>
    </row>
    <row r="10" customFormat="false" ht="17.25" hidden="false" customHeight="false" outlineLevel="0" collapsed="false">
      <c r="K10" s="0" t="s">
        <v>469</v>
      </c>
      <c r="W10" s="0" t="s">
        <v>470</v>
      </c>
      <c r="AC10" s="1" t="s">
        <v>469</v>
      </c>
      <c r="AF10" s="1" t="s">
        <v>471</v>
      </c>
      <c r="AO10" s="0" t="s">
        <v>471</v>
      </c>
      <c r="BP10" s="71" t="n">
        <v>7</v>
      </c>
      <c r="BQ10" s="71" t="n">
        <v>15</v>
      </c>
      <c r="BR10" s="71" t="n">
        <v>2</v>
      </c>
      <c r="BS10" s="71" t="str">
        <f aca="true">IF(AND((ROW(PropertyQ1_1_End)-ROW(PropertyQ1_1_Start))/14&gt;1,(ROW(PropertyQ1_1_End)-ROW(PropertyQ1_1_Start))/14&lt;=3),IF(OFFSET(PropertyQ1_1_Start,BQ10,BR10)=0,"",OFFSET(PropertyQ1_1_Start,BQ10,BR10)),"")</f>
        <v/>
      </c>
      <c r="BV10" s="71" t="n">
        <v>7</v>
      </c>
      <c r="BW10" s="71" t="n">
        <v>9</v>
      </c>
      <c r="BX10" s="71" t="n">
        <v>2</v>
      </c>
      <c r="BY10" s="71" t="str">
        <f aca="true">IF(AND((ROW(RelationQ1_1_End)-ROW(RelationQ1_1_Start))/7&gt;1,(ROW(RelationQ1_1_End)-ROW(RelationQ1_1_Start))/7&lt;=3),IF(OFFSET(RelationQ1_1_Start,BW10,BX10)=0,"",OFFSET(RelationQ1_1_Start,BW10,BX10)),"")</f>
        <v/>
      </c>
    </row>
    <row r="11" customFormat="false" ht="17.25" hidden="false" customHeight="false" outlineLevel="0" collapsed="false">
      <c r="K11" s="0" t="s">
        <v>472</v>
      </c>
      <c r="W11" s="0" t="s">
        <v>473</v>
      </c>
      <c r="AC11" s="1" t="s">
        <v>472</v>
      </c>
      <c r="AF11" s="1" t="s">
        <v>474</v>
      </c>
      <c r="AO11" s="0" t="s">
        <v>474</v>
      </c>
      <c r="BP11" s="71" t="n">
        <v>8</v>
      </c>
      <c r="BQ11" s="71" t="n">
        <v>15</v>
      </c>
      <c r="BR11" s="71" t="n">
        <v>3</v>
      </c>
      <c r="BS11" s="71" t="str">
        <f aca="true">IF(AND((ROW(PropertyQ1_1_End)-ROW(PropertyQ1_1_Start))/14&gt;1,(ROW(PropertyQ1_1_End)-ROW(PropertyQ1_1_Start))/14&lt;=3),IF(OFFSET(PropertyQ1_1_Start,BQ11,BR11)=0,"",OFFSET(PropertyQ1_1_Start,BQ11,BR11)),"")</f>
        <v/>
      </c>
      <c r="BV11" s="71" t="n">
        <v>8</v>
      </c>
      <c r="BW11" s="71" t="n">
        <v>9</v>
      </c>
      <c r="BX11" s="71" t="n">
        <v>3</v>
      </c>
      <c r="BY11" s="71" t="str">
        <f aca="true">IF(AND((ROW(RelationQ1_1_End)-ROW(RelationQ1_1_Start))/7&gt;1,(ROW(RelationQ1_1_End)-ROW(RelationQ1_1_Start))/7&lt;=3),IF(OFFSET(RelationQ1_1_Start,BW11,BX11)=0,"",OFFSET(RelationQ1_1_Start,BW11,BX11)),"")</f>
        <v/>
      </c>
    </row>
    <row r="12" customFormat="false" ht="17.25" hidden="false" customHeight="false" outlineLevel="0" collapsed="false">
      <c r="W12" s="0" t="s">
        <v>475</v>
      </c>
      <c r="AF12" s="1" t="s">
        <v>476</v>
      </c>
      <c r="AO12" s="0" t="s">
        <v>476</v>
      </c>
      <c r="BP12" s="71" t="n">
        <v>9</v>
      </c>
      <c r="BQ12" s="71" t="n">
        <v>15</v>
      </c>
      <c r="BR12" s="71" t="n">
        <v>4</v>
      </c>
      <c r="BS12" s="71" t="str">
        <f aca="true">IF(AND((ROW(PropertyQ1_1_End)-ROW(PropertyQ1_1_Start))/14&gt;1,(ROW(PropertyQ1_1_End)-ROW(PropertyQ1_1_Start))/14&lt;=3),IF(OFFSET(PropertyQ1_1_Start,BQ12,BR12)=0,"",OFFSET(PropertyQ1_1_Start,BQ12,BR12)),"")</f>
        <v/>
      </c>
      <c r="BV12" s="71" t="n">
        <v>9</v>
      </c>
      <c r="BW12" s="71" t="n">
        <v>9</v>
      </c>
      <c r="BX12" s="71" t="n">
        <v>4</v>
      </c>
      <c r="BY12" s="71" t="str">
        <f aca="true">IF(AND((ROW(RelationQ1_1_End)-ROW(RelationQ1_1_Start))/7&gt;1,(ROW(RelationQ1_1_End)-ROW(RelationQ1_1_Start))/7&lt;=3),IF(OFFSET(RelationQ1_1_Start,BW12,BX12)=0,"",OFFSET(RelationQ1_1_Start,BW12,BX12)),"")</f>
        <v/>
      </c>
    </row>
    <row r="13" customFormat="false" ht="17.25" hidden="false" customHeight="false" outlineLevel="0" collapsed="false">
      <c r="W13" s="0" t="s">
        <v>477</v>
      </c>
      <c r="AF13" s="1" t="s">
        <v>478</v>
      </c>
      <c r="AO13" s="0" t="s">
        <v>478</v>
      </c>
      <c r="BP13" s="71" t="n">
        <v>10</v>
      </c>
      <c r="BQ13" s="71" t="n">
        <v>15</v>
      </c>
      <c r="BR13" s="71" t="n">
        <v>5</v>
      </c>
      <c r="BS13" s="71" t="str">
        <f aca="true">IF(AND((ROW(PropertyQ1_1_End)-ROW(PropertyQ1_1_Start))/14&gt;1,(ROW(PropertyQ1_1_End)-ROW(PropertyQ1_1_Start))/14&lt;=3),IF(OFFSET(PropertyQ1_1_Start,BQ13,BR13)=0,"",OFFSET(PropertyQ1_1_Start,BQ13,BR13)),"")</f>
        <v/>
      </c>
      <c r="BV13" s="71" t="n">
        <v>10</v>
      </c>
      <c r="BW13" s="71" t="n">
        <v>9</v>
      </c>
      <c r="BX13" s="71" t="n">
        <v>5</v>
      </c>
      <c r="BY13" s="71" t="str">
        <f aca="true">IF(AND((ROW(RelationQ1_1_End)-ROW(RelationQ1_1_Start))/7&gt;1,(ROW(RelationQ1_1_End)-ROW(RelationQ1_1_Start))/7&lt;=3),IF(OFFSET(RelationQ1_1_Start,BW13,BX13)=0,"",OFFSET(RelationQ1_1_Start,BW13,BX13)),"")</f>
        <v/>
      </c>
    </row>
    <row r="14" customFormat="false" ht="17.25" hidden="false" customHeight="false" outlineLevel="0" collapsed="false">
      <c r="W14" s="0" t="s">
        <v>479</v>
      </c>
      <c r="AF14" s="1" t="s">
        <v>480</v>
      </c>
      <c r="AO14" s="0" t="s">
        <v>480</v>
      </c>
      <c r="BP14" s="71" t="n">
        <v>11</v>
      </c>
      <c r="BQ14" s="71" t="n">
        <v>29</v>
      </c>
      <c r="BR14" s="71" t="n">
        <v>1</v>
      </c>
      <c r="BS14" s="71" t="str">
        <f aca="true">IF((ROW(PropertyQ1_1_End)-ROW(PropertyQ1_1_Start))/14=3,IF(OFFSET(PropertyQ1_1_Start,BQ14,BR14)=0,"",OFFSET(PropertyQ1_1_Start,BQ14,BR14)),"")</f>
        <v/>
      </c>
      <c r="BV14" s="71" t="n">
        <v>11</v>
      </c>
      <c r="BW14" s="71" t="n">
        <v>16</v>
      </c>
      <c r="BX14" s="71" t="n">
        <v>1</v>
      </c>
      <c r="BY14" s="71" t="str">
        <f aca="true">IF((ROW(RelationQ1_1_End)-ROW(RelationQ1_1_Start))/7=3,IF(OFFSET(RelationQ1_1_Start,BW14,BX14)=0,"",OFFSET(RelationQ1_1_Start,BW14,BX14)),"")</f>
        <v/>
      </c>
    </row>
    <row r="15" customFormat="false" ht="17.25" hidden="false" customHeight="false" outlineLevel="0" collapsed="false">
      <c r="AF15" s="1" t="s">
        <v>481</v>
      </c>
      <c r="AO15" s="0" t="s">
        <v>481</v>
      </c>
      <c r="BP15" s="71" t="n">
        <v>12</v>
      </c>
      <c r="BQ15" s="71" t="n">
        <v>29</v>
      </c>
      <c r="BR15" s="71" t="n">
        <v>2</v>
      </c>
      <c r="BS15" s="71" t="str">
        <f aca="true">IF((ROW(PropertyQ1_1_End)-ROW(PropertyQ1_1_Start))/14=3,IF(OFFSET(PropertyQ1_1_Start,BQ15,BR15)=0,"",OFFSET(PropertyQ1_1_Start,BQ15,BR15)),"")</f>
        <v/>
      </c>
      <c r="BV15" s="71" t="n">
        <v>12</v>
      </c>
      <c r="BW15" s="71" t="n">
        <v>16</v>
      </c>
      <c r="BX15" s="71" t="n">
        <v>2</v>
      </c>
      <c r="BY15" s="71" t="str">
        <f aca="true">IF((ROW(RelationQ1_1_End)-ROW(RelationQ1_1_Start))/7=3,IF(OFFSET(RelationQ1_1_Start,BW15,BX15)=0,"",OFFSET(RelationQ1_1_Start,BW15,BX15)),"")</f>
        <v/>
      </c>
    </row>
    <row r="16" customFormat="false" ht="17.25" hidden="false" customHeight="false" outlineLevel="0" collapsed="false">
      <c r="AF16" s="1" t="s">
        <v>482</v>
      </c>
      <c r="AO16" s="0" t="s">
        <v>482</v>
      </c>
      <c r="BP16" s="71" t="n">
        <v>13</v>
      </c>
      <c r="BQ16" s="71" t="n">
        <v>29</v>
      </c>
      <c r="BR16" s="71" t="n">
        <v>3</v>
      </c>
      <c r="BS16" s="71" t="str">
        <f aca="true">IF((ROW(PropertyQ1_1_End)-ROW(PropertyQ1_1_Start))/14=3,IF(OFFSET(PropertyQ1_1_Start,BQ16,BR16)=0,"",OFFSET(PropertyQ1_1_Start,BQ16,BR16)),"")</f>
        <v/>
      </c>
      <c r="BV16" s="71" t="n">
        <v>13</v>
      </c>
      <c r="BW16" s="71" t="n">
        <v>16</v>
      </c>
      <c r="BX16" s="71" t="n">
        <v>3</v>
      </c>
      <c r="BY16" s="71" t="str">
        <f aca="true">IF((ROW(RelationQ1_1_End)-ROW(RelationQ1_1_Start))/7=3,IF(OFFSET(RelationQ1_1_Start,BW16,BX16)=0,"",OFFSET(RelationQ1_1_Start,BW16,BX16)),"")</f>
        <v/>
      </c>
    </row>
    <row r="17" customFormat="false" ht="17.25" hidden="false" customHeight="false" outlineLevel="0" collapsed="false">
      <c r="AF17" s="1" t="s">
        <v>483</v>
      </c>
      <c r="AO17" s="0" t="s">
        <v>483</v>
      </c>
      <c r="AR17" s="0" t="s">
        <v>414</v>
      </c>
      <c r="BP17" s="71" t="n">
        <v>14</v>
      </c>
      <c r="BQ17" s="71" t="n">
        <v>29</v>
      </c>
      <c r="BR17" s="71" t="n">
        <v>4</v>
      </c>
      <c r="BS17" s="71" t="str">
        <f aca="true">IF((ROW(PropertyQ1_1_End)-ROW(PropertyQ1_1_Start))/14=3,IF(OFFSET(PropertyQ1_1_Start,BQ17,BR17)=0,"",OFFSET(PropertyQ1_1_Start,BQ17,BR17)),"")</f>
        <v/>
      </c>
      <c r="BV17" s="71" t="n">
        <v>14</v>
      </c>
      <c r="BW17" s="71" t="n">
        <v>16</v>
      </c>
      <c r="BX17" s="71" t="n">
        <v>4</v>
      </c>
      <c r="BY17" s="71" t="str">
        <f aca="true">IF((ROW(RelationQ1_1_End)-ROW(RelationQ1_1_Start))/7=3,IF(OFFSET(RelationQ1_1_Start,BW17,BX17)=0,"",OFFSET(RelationQ1_1_Start,BW17,BX17)),"")</f>
        <v/>
      </c>
    </row>
    <row r="18" customFormat="false" ht="17.25" hidden="false" customHeight="false" outlineLevel="0" collapsed="false">
      <c r="AF18" s="1" t="s">
        <v>484</v>
      </c>
      <c r="AO18" s="0" t="s">
        <v>484</v>
      </c>
      <c r="BP18" s="71" t="n">
        <v>15</v>
      </c>
      <c r="BQ18" s="71" t="n">
        <v>29</v>
      </c>
      <c r="BR18" s="71" t="n">
        <v>5</v>
      </c>
      <c r="BS18" s="71" t="str">
        <f aca="true">IF((ROW(PropertyQ1_1_End)-ROW(PropertyQ1_1_Start))/14=3,IF(OFFSET(PropertyQ1_1_Start,BQ18,BR18)=0,"",OFFSET(PropertyQ1_1_Start,BQ18,BR18)),"")</f>
        <v/>
      </c>
      <c r="BV18" s="71" t="n">
        <v>15</v>
      </c>
      <c r="BW18" s="71" t="n">
        <v>16</v>
      </c>
      <c r="BX18" s="71" t="n">
        <v>5</v>
      </c>
      <c r="BY18" s="71" t="str">
        <f aca="true">IF((ROW(RelationQ1_1_End)-ROW(RelationQ1_1_Start))/7=3,IF(OFFSET(RelationQ1_1_Start,BW18,BX18)=0,"",OFFSET(RelationQ1_1_Start,BW18,BX18)),"")</f>
        <v/>
      </c>
    </row>
  </sheetData>
  <mergeCells count="6">
    <mergeCell ref="BD2:BJ2"/>
    <mergeCell ref="BD3:BJ3"/>
    <mergeCell ref="BP3:BR3"/>
    <mergeCell ref="BV3:BX3"/>
    <mergeCell ref="BD5:BJ5"/>
    <mergeCell ref="BD7:BJ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Template/>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Sargis Gyurjyan</dc:creator>
  <dc:description/>
  <dc:language>en-US</dc:language>
  <cp:lastModifiedBy>Sargis Gyurjyan</cp:lastModifiedBy>
  <cp:lastPrinted>2024-07-24T08:04:07Z</cp:lastPrinted>
  <dcterms:modified xsi:type="dcterms:W3CDTF">2024-07-30T11:31:25Z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